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64" yWindow="65267" windowWidth="20214" windowHeight="11480" tabRatio="738" activeTab="0"/>
  </bookViews>
  <sheets>
    <sheet name="INDICE" sheetId="1" r:id="rId1"/>
    <sheet name="Novedades" sheetId="2" r:id="rId2"/>
    <sheet name="CUADRO 1.1A" sheetId="3" r:id="rId3"/>
    <sheet name="CUADRO 1.1B" sheetId="4" r:id="rId4"/>
    <sheet name="CUADRO 1,2" sheetId="5" r:id="rId5"/>
    <sheet name="CUADRO 1,3" sheetId="6" r:id="rId6"/>
    <sheet name="CUADRO 1,4" sheetId="7" r:id="rId7"/>
    <sheet name="CUADRO 1,5" sheetId="8" r:id="rId8"/>
    <sheet name="CUADRO 1.6" sheetId="9" r:id="rId9"/>
    <sheet name="CUADRO 1,7" sheetId="10" r:id="rId10"/>
    <sheet name="CUADRO 1.8" sheetId="11" r:id="rId11"/>
    <sheet name="CUADRO 1.8 B" sheetId="12" r:id="rId12"/>
    <sheet name="CUADRO 1.8 C" sheetId="13" r:id="rId13"/>
    <sheet name="CUADRO 1.9" sheetId="14" r:id="rId14"/>
    <sheet name="CUADRO 1.9 B" sheetId="15" r:id="rId15"/>
    <sheet name="CUADRO 1.9 C" sheetId="16" r:id="rId16"/>
    <sheet name="CUADRO 1.10" sheetId="17" r:id="rId17"/>
    <sheet name="CUADRO 1.11" sheetId="18" r:id="rId18"/>
    <sheet name="CUADRO 1.12" sheetId="19" r:id="rId19"/>
    <sheet name="CUADRO 1.13" sheetId="20" r:id="rId20"/>
  </sheets>
  <definedNames>
    <definedName name="_Regression_Int" localSheetId="2" hidden="1">1</definedName>
    <definedName name="_Regression_Int" localSheetId="3" hidden="1">1</definedName>
    <definedName name="A_impresión_IM" localSheetId="2">'CUADRO 1.1A'!$A$11:$N$19</definedName>
    <definedName name="A_impresión_IM" localSheetId="3">'CUADRO 1.1B'!$A$11:$N$19</definedName>
    <definedName name="_xlnm.Print_Area" localSheetId="4">'CUADRO 1,2'!$A$1:$Q$27</definedName>
    <definedName name="_xlnm.Print_Area" localSheetId="5">'CUADRO 1,3'!$A$1:$Q$26</definedName>
    <definedName name="_xlnm.Print_Area" localSheetId="6">'CUADRO 1,4'!$A$1:$Y$44</definedName>
    <definedName name="_xlnm.Print_Area" localSheetId="7">'CUADRO 1,5'!$A$3:$Y$53</definedName>
    <definedName name="_xlnm.Print_Area" localSheetId="9">'CUADRO 1,7'!$A$1:$Q$50</definedName>
    <definedName name="_xlnm.Print_Area" localSheetId="16">'CUADRO 1.10'!$A$1:$Z$69</definedName>
    <definedName name="_xlnm.Print_Area" localSheetId="17">'CUADRO 1.11'!$A$3:$Z$60</definedName>
    <definedName name="_xlnm.Print_Area" localSheetId="18">'CUADRO 1.12'!$A$1:$Z$25</definedName>
    <definedName name="_xlnm.Print_Area" localSheetId="19">'CUADRO 1.13'!$A$3:$Z$16</definedName>
    <definedName name="_xlnm.Print_Area" localSheetId="2">'CUADRO 1.1A'!$A$1:$O$41</definedName>
    <definedName name="_xlnm.Print_Area" localSheetId="3">'CUADRO 1.1B'!$A$1:$O$41</definedName>
    <definedName name="_xlnm.Print_Area" localSheetId="8">'CUADRO 1.6'!$A$1:$R$61</definedName>
    <definedName name="_xlnm.Print_Area" localSheetId="10">'CUADRO 1.8'!$A$1:$Y$103</definedName>
    <definedName name="_xlnm.Print_Area" localSheetId="11">'CUADRO 1.8 B'!$A$3:$Y$57</definedName>
    <definedName name="_xlnm.Print_Area" localSheetId="12">'CUADRO 1.8 C'!$A$1:$Z$82</definedName>
    <definedName name="_xlnm.Print_Area" localSheetId="13">'CUADRO 1.9'!$A$1:$Y$64</definedName>
    <definedName name="_xlnm.Print_Area" localSheetId="14">'CUADRO 1.9 B'!$A$1:$Y$49</definedName>
    <definedName name="_xlnm.Print_Area" localSheetId="15">'CUADRO 1.9 C'!$A$1:$Z$77</definedName>
    <definedName name="_xlnm.Print_Area" localSheetId="0">'INDICE'!$A$1:$D$32</definedName>
    <definedName name="PAX_NACIONAL" localSheetId="5">'CUADRO 1,3'!$A$6:$N$23</definedName>
    <definedName name="PAX_NACIONAL" localSheetId="6">'CUADRO 1,4'!$A$6:$T$42</definedName>
    <definedName name="PAX_NACIONAL" localSheetId="7">'CUADRO 1,5'!$A$6:$T$51</definedName>
    <definedName name="PAX_NACIONAL" localSheetId="9">'CUADRO 1,7'!$A$6:$N$48</definedName>
    <definedName name="PAX_NACIONAL" localSheetId="16">'CUADRO 1.10'!$A$6:$U$66</definedName>
    <definedName name="PAX_NACIONAL" localSheetId="17">'CUADRO 1.11'!$A$6:$U$58</definedName>
    <definedName name="PAX_NACIONAL" localSheetId="18">'CUADRO 1.12'!$A$8:$U$22</definedName>
    <definedName name="PAX_NACIONAL" localSheetId="19">'CUADRO 1.13'!$A$6:$U$14</definedName>
    <definedName name="PAX_NACIONAL" localSheetId="8">'CUADRO 1.6'!$A$6:$N$59</definedName>
    <definedName name="PAX_NACIONAL" localSheetId="10">'CUADRO 1.8'!$A$6:$T$99</definedName>
    <definedName name="PAX_NACIONAL" localSheetId="11">'CUADRO 1.8 B'!$A$6:$T$54</definedName>
    <definedName name="PAX_NACIONAL" localSheetId="12">'CUADRO 1.8 C'!$A$6:$T$79</definedName>
    <definedName name="PAX_NACIONAL" localSheetId="13">'CUADRO 1.9'!$A$6:$T$60</definedName>
    <definedName name="PAX_NACIONAL" localSheetId="14">'CUADRO 1.9 B'!$A$6:$T$44</definedName>
    <definedName name="PAX_NACIONAL" localSheetId="15">'CUADRO 1.9 C'!$A$6:$T$72</definedName>
    <definedName name="PAX_NACIONAL">'CUADRO 1,2'!$A$6:$N$24</definedName>
    <definedName name="_xlnm.Print_Titles" localSheetId="2">'CUADRO 1.1A'!$4:$10</definedName>
    <definedName name="_xlnm.Print_Titles" localSheetId="3">'CUADRO 1.1B'!$4:$10</definedName>
    <definedName name="Títulos_a_imprimir_IM" localSheetId="2">'CUADRO 1.1A'!$4:$10</definedName>
    <definedName name="Títulos_a_imprimir_IM" localSheetId="3">'CUADRO 1.1B'!$4:$10</definedName>
  </definedNames>
  <calcPr fullCalcOnLoad="1"/>
</workbook>
</file>

<file path=xl/sharedStrings.xml><?xml version="1.0" encoding="utf-8"?>
<sst xmlns="http://schemas.openxmlformats.org/spreadsheetml/2006/main" count="1640" uniqueCount="513">
  <si>
    <t>Variación Acumulada %</t>
  </si>
  <si>
    <t>Variación Mensual %</t>
  </si>
  <si>
    <t>Información acumulada</t>
  </si>
  <si>
    <t>Marzo</t>
  </si>
  <si>
    <t>Febrero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</si>
  <si>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</si>
  <si>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</si>
  <si>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</si>
  <si>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</si>
  <si>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</si>
  <si>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</si>
  <si>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</si>
  <si>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</si>
  <si>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 xml:space="preserve">Mayo </t>
  </si>
  <si>
    <t>Abril</t>
  </si>
  <si>
    <t>Total</t>
  </si>
  <si>
    <t>Llegados</t>
  </si>
  <si>
    <t>Salidos</t>
  </si>
  <si>
    <t>Regular + No Regular</t>
  </si>
  <si>
    <t>No Regular</t>
  </si>
  <si>
    <t>Regular</t>
  </si>
  <si>
    <t>PERIODO</t>
  </si>
  <si>
    <t>TOTAL</t>
  </si>
  <si>
    <t>I N T E R N A C I O N A L</t>
  </si>
  <si>
    <t xml:space="preserve">   N A C I O N A L</t>
  </si>
  <si>
    <t>Cuadro 1.1A Comportamiento del transporte aéreo regular y no regular - Pasajeros</t>
  </si>
  <si>
    <t>Ir al Indice</t>
  </si>
  <si>
    <t>Incluye la carga y el correo.</t>
  </si>
  <si>
    <t>Llegada</t>
  </si>
  <si>
    <t>Salida</t>
  </si>
  <si>
    <t>Cuadro 1.1B Comportamiento del transporte aéreo regular y no regular - Carga (ton)</t>
  </si>
  <si>
    <t>% Var.</t>
  </si>
  <si>
    <t>% PART</t>
  </si>
  <si>
    <t>Comparativo acumulado</t>
  </si>
  <si>
    <t>Comparativo mensual</t>
  </si>
  <si>
    <t>EMPRESA</t>
  </si>
  <si>
    <t>Operación regular y no regular</t>
  </si>
  <si>
    <t xml:space="preserve">Cuadro 1.2 Pasajeros nacionales por empresa </t>
  </si>
  <si>
    <t>Fuente: Empresas Aéreas Archivo Origen-Destino, tráfico de vuelos charter, tráfico de aerotaxis.</t>
  </si>
  <si>
    <t xml:space="preserve">Cuadro 1.3 Carga nacional por empresa </t>
  </si>
  <si>
    <t>Fuente: Empresas Aéreas, Archivos Origen-Destino, Tráfico por Equipo, Tráfico de Aerotaixs.</t>
  </si>
  <si>
    <t>Aerolínea</t>
  </si>
  <si>
    <t>Operación Regular y no regular</t>
  </si>
  <si>
    <t>Cuadro 1.4 Pasajeros Internacionales por Empresa</t>
  </si>
  <si>
    <t>Cuadro 1.5 Carga Internacional por Empresa</t>
  </si>
  <si>
    <t>*</t>
  </si>
  <si>
    <t xml:space="preserve">TOTAL </t>
  </si>
  <si>
    <t>Cuadro 1.6 Pasajeros nacionales por principales rutas</t>
  </si>
  <si>
    <t>Fuente: Empresas aéreas, archivo origen-destino, tráfico de aerotaxis, tráfico de vuelos charter.</t>
  </si>
  <si>
    <t>Cuadro 1.7 Carga nacional por principales rutas</t>
  </si>
  <si>
    <t>Fuente: Empresas Aéreas: Archivos Origen-Destno, Tráfico de Aerotaxis, Tráfico de Vuelos Charter.</t>
  </si>
  <si>
    <t>OTROS</t>
  </si>
  <si>
    <t>ISLAS CARIBE</t>
  </si>
  <si>
    <t>CENTRO AMÉRICA</t>
  </si>
  <si>
    <t>EUROPA</t>
  </si>
  <si>
    <t>SURAMERICA</t>
  </si>
  <si>
    <t>NORTEAMÉRICA</t>
  </si>
  <si>
    <t>Mercado - Ruta</t>
  </si>
  <si>
    <t>Cuadro 1.8 Pasajeros internacionales por principales rutas</t>
  </si>
  <si>
    <t>Continente - País</t>
  </si>
  <si>
    <t>Incluye operación Regular y no regular</t>
  </si>
  <si>
    <t>Cuadro 1.8B Pasajeros Internacionales por Continente y País</t>
  </si>
  <si>
    <t>Fuente: Empresas Aéreas</t>
  </si>
  <si>
    <t>Mercado - Empresa</t>
  </si>
  <si>
    <t>Cuadro 1.8C Pasajeros Internacionales por Mercado y Empresa</t>
  </si>
  <si>
    <t>Cuadro 1.9 Carga internacional por principales rutas</t>
  </si>
  <si>
    <t>Mercado - País</t>
  </si>
  <si>
    <t>Cuadro 1.9B Carga Internacional por Mercado y País</t>
  </si>
  <si>
    <t>Cuadro 1.9C Carga Internacional por Mercado y Empresa</t>
  </si>
  <si>
    <t>Aeronáutica Civil de Colombia</t>
  </si>
  <si>
    <t>Oficina de Transporte Aéreo</t>
  </si>
  <si>
    <t>Grupo de Estudios Sectoriales</t>
  </si>
  <si>
    <t xml:space="preserve">Indice </t>
  </si>
  <si>
    <t>Novedades</t>
  </si>
  <si>
    <t xml:space="preserve">Cuadro 1.1A </t>
  </si>
  <si>
    <t>Comportamiento del Transporte aéreo regular y no regular - Pasajeros</t>
  </si>
  <si>
    <t xml:space="preserve">Cuadro 1.1B </t>
  </si>
  <si>
    <t>Comportamiento del Transporte aéreo regular y no regular - Carga</t>
  </si>
  <si>
    <t xml:space="preserve">Cuadro 1.2 </t>
  </si>
  <si>
    <t>Pasajeros Nacionales por empresa</t>
  </si>
  <si>
    <t>Cuadro 1.3</t>
  </si>
  <si>
    <t xml:space="preserve">Carga nacional por empresa </t>
  </si>
  <si>
    <t>Cuadro 1.4</t>
  </si>
  <si>
    <t xml:space="preserve">Pasajeros Internacionales por empresa </t>
  </si>
  <si>
    <t>Cuadro 1.5</t>
  </si>
  <si>
    <t>Carga internacional por empresa</t>
  </si>
  <si>
    <t>Cuadro 1.6</t>
  </si>
  <si>
    <t xml:space="preserve">Pasajeros Nacionales por principales rutas </t>
  </si>
  <si>
    <t xml:space="preserve">Cuadro 1.7 </t>
  </si>
  <si>
    <t>Carga nacional por principales rutas</t>
  </si>
  <si>
    <t>Cuadro 1.8</t>
  </si>
  <si>
    <t xml:space="preserve">Pasajeros internacionales por principales rutas </t>
  </si>
  <si>
    <t>Cuadro 1.8B</t>
  </si>
  <si>
    <t>Pasajeros internacionales por mercado y país</t>
  </si>
  <si>
    <t>Cuadro 1.8C</t>
  </si>
  <si>
    <t>Pasajeros internacionales por mercado y empresa</t>
  </si>
  <si>
    <t>Cuadro 1.9</t>
  </si>
  <si>
    <t>Carga internacional por principales rutas - Regular y no regular</t>
  </si>
  <si>
    <t>Cuadro 1.9B</t>
  </si>
  <si>
    <t>Carga internacional  por mercado y país</t>
  </si>
  <si>
    <t>Cuadro 1.9C</t>
  </si>
  <si>
    <t>Carga internacional  por mercado y empresa</t>
  </si>
  <si>
    <t>Edición</t>
  </si>
  <si>
    <t>Estadístico Grupo de Estudios Sectoriales</t>
  </si>
  <si>
    <t>juan.torres@aerocivil.gov.co</t>
  </si>
  <si>
    <t>Novedades.:</t>
  </si>
  <si>
    <t>Transporte Regular:</t>
  </si>
  <si>
    <t>Comprende la operación comercial sujeta a horarios e itinerarios. Las empresas reportan esta operación conforme al contrato de transporte y la red de rutas de la empresa en el archivo origen-destino.</t>
  </si>
  <si>
    <t>Transporte No Regular:</t>
  </si>
  <si>
    <t>Comprende la operación comercial que no está sujeta a horarios e itinerarios. Esta operación esta compuesta por los vuelos adicionales, los vuelos charter y las empresas de taxi aéreo.</t>
  </si>
  <si>
    <t>En el caso del transporte de pasajeros la operación no regular también incluye los pasajeros transportados por las empresas exclusivas de carga (Tráfico doméstico).</t>
  </si>
  <si>
    <t>Cuadro 1.10</t>
  </si>
  <si>
    <t>Cuadro 1.11</t>
  </si>
  <si>
    <t>Cuadro 1.12</t>
  </si>
  <si>
    <t>Cuadro 1.13</t>
  </si>
  <si>
    <t>Cuadro 1.10 Pasajeros nacionales por Aeropuerto</t>
  </si>
  <si>
    <t>Ciudad</t>
  </si>
  <si>
    <t>Aeropuerto</t>
  </si>
  <si>
    <t>Nota: No incluye los pasajeros en tránsito, ni pasajeros en conexión.</t>
  </si>
  <si>
    <t>Cuadro 1.11 Carga nacional por Aeropuerto</t>
  </si>
  <si>
    <t>Nota: No incluye carga en tránsito. La carga Incluye el correo.</t>
  </si>
  <si>
    <t>Cuadro 1.12 Pasajeros internacionales por Aeropuerto</t>
  </si>
  <si>
    <t>Cuadro 1.13 Carga internacional por aeropuerto</t>
  </si>
  <si>
    <t>Pasajeros nacionales por aeropuerto</t>
  </si>
  <si>
    <t>Carga doméstica por aeropuerto</t>
  </si>
  <si>
    <t>Pasajeros internacionales por aeropuerto</t>
  </si>
  <si>
    <t>Carga internacional  por aeropuerto</t>
  </si>
  <si>
    <t>Conceptos.:</t>
  </si>
  <si>
    <t>sin importar el número de trayectos, por lo tanto no incluyen pasajeros o carga en tránsito ni pasajeros en conexión. Si se desea conocer las cifras totales de pasajeros y carga de los aeropuertos, se debe consultar</t>
  </si>
  <si>
    <r>
      <t xml:space="preserve">el boletín estadístico </t>
    </r>
    <r>
      <rPr>
        <b/>
        <sz val="12"/>
        <color indexed="56"/>
        <rFont val="Century Gothic"/>
        <family val="2"/>
      </rPr>
      <t>Tráfico de Aeropuertos.</t>
    </r>
  </si>
  <si>
    <t>Novedades y conceptos importantes.</t>
  </si>
  <si>
    <t>ADRIANA SANCLEMENTE ALZATE</t>
  </si>
  <si>
    <t>Jefe Oficina de Transporte Aéreo</t>
  </si>
  <si>
    <t>JORGE ALONSO QUINTANA CRISTANCHO</t>
  </si>
  <si>
    <t>Jefe Grupo de Estudios Sectoriales</t>
  </si>
  <si>
    <t>JUAN CARLOS TORRES CAMARGO</t>
  </si>
  <si>
    <t>Ruta</t>
  </si>
  <si>
    <t>Fuente: Empresas Aéreas, Archivos Origen-Destino, Tráfico de Vuelos Charter, Tráfico de Aerotaixs.</t>
  </si>
  <si>
    <t>Transporte Nacional (Doméstico):</t>
  </si>
  <si>
    <t>Comprende la operación comercial cuyo Origen y Destino se encuentra en Colombia.</t>
  </si>
  <si>
    <t xml:space="preserve">Transporte Internacional </t>
  </si>
  <si>
    <t>Transporte Especial</t>
  </si>
  <si>
    <t xml:space="preserve">Comprende la operación comercial entre dos ciudades fuera de Colombia. Estas operaciones no son incluídas en el boletín de Origen-Destino. </t>
  </si>
  <si>
    <t xml:space="preserve">Comprende la operación comercial entre dos ciudades, una de ellas en Colombia y la otra en otro país. </t>
  </si>
  <si>
    <t xml:space="preserve">Fuente: Empresas Aéreas Archivo Origen-Destino, Tráfico de Aerotaxis, Tráfico de Vuelos Charter.  </t>
  </si>
  <si>
    <t>Empresa</t>
  </si>
  <si>
    <t>Archivo Origen-Destino</t>
  </si>
  <si>
    <t>Este boletín estadístico se elabora con la información reportada por las aerolíneas en el archivo que deben remitir mensualmente a la Autoridad Aeronáutica.</t>
  </si>
  <si>
    <t xml:space="preserve">Este boletín incluye la operación de aeropuertos (pasajeros y carga), en los cuadros 1.10 al 1.13. Estos cuadros reflejan el aeropuerto que es el origen o destino final de los pasajeros o la carga, </t>
  </si>
  <si>
    <t>El archivo de origen-destino contiene los datos relativos al tráfico de pago de los pasajeros, carga y correo transportados entre todos los pares de ciudades en los cuales se presentó operación comercial, por parte de las empresas de pasajeros y de carga. La información debe contener la relación de pasajeros, carga y correo, transportados en un determinado mes, conforme a lo establecido en el contrato de transporte e incluyendo la red de rutas de la aerolínea. El archivo de origen-destino es de vital importancia, ya que permite establecer las cantidades totales de pasajeros, carga y correo movilizados en un periodo determinado en una ruta, entre dos países o entre dos regiones.</t>
  </si>
  <si>
    <t>Boletín Origen-Destino Agosto 2017</t>
  </si>
  <si>
    <t>Ene- Ago 2016</t>
  </si>
  <si>
    <t>Ene- Ago 2017</t>
  </si>
  <si>
    <t>Ago 2017 - Ago 2016</t>
  </si>
  <si>
    <t>Ene - Ago 2017 / Ene - Ago 2016</t>
  </si>
  <si>
    <t>Agosto 2017</t>
  </si>
  <si>
    <t>Agosto 2016</t>
  </si>
  <si>
    <t>Enero - Agosto 2017</t>
  </si>
  <si>
    <t>Enero - Agosto 2016</t>
  </si>
  <si>
    <t>Avianca</t>
  </si>
  <si>
    <t>Lan Colombia</t>
  </si>
  <si>
    <t>Viva Colombia</t>
  </si>
  <si>
    <t>Satena</t>
  </si>
  <si>
    <t>Easy Fly</t>
  </si>
  <si>
    <t>Copa Airlines Colombia</t>
  </si>
  <si>
    <t>Aer. Antioquia</t>
  </si>
  <si>
    <t>Searca</t>
  </si>
  <si>
    <t>Transporte Aereo de Col.</t>
  </si>
  <si>
    <t>Helicol</t>
  </si>
  <si>
    <t>Sarpa</t>
  </si>
  <si>
    <t>Pacifica de Aviacion</t>
  </si>
  <si>
    <t>Horizontal de Aviación</t>
  </si>
  <si>
    <t>Aliansa</t>
  </si>
  <si>
    <t>Aerovanguardia</t>
  </si>
  <si>
    <t>Otras</t>
  </si>
  <si>
    <t>Aerosucre</t>
  </si>
  <si>
    <t>LAS</t>
  </si>
  <si>
    <t>Aer Caribe</t>
  </si>
  <si>
    <t>Tampa</t>
  </si>
  <si>
    <t>Air Colombia</t>
  </si>
  <si>
    <t>Aeroejecutivos de Antioquia</t>
  </si>
  <si>
    <t>Aerogal</t>
  </si>
  <si>
    <t>American</t>
  </si>
  <si>
    <t>Jetblue</t>
  </si>
  <si>
    <t>Lan Airlines</t>
  </si>
  <si>
    <t>Aeromexico</t>
  </si>
  <si>
    <t>Spirit Airlines</t>
  </si>
  <si>
    <t>Iberia</t>
  </si>
  <si>
    <t>TAM</t>
  </si>
  <si>
    <t>United Airlines</t>
  </si>
  <si>
    <t>Lacsa</t>
  </si>
  <si>
    <t>Taca</t>
  </si>
  <si>
    <t>Interjet</t>
  </si>
  <si>
    <t>Taca International Airlines S.A</t>
  </si>
  <si>
    <t>Copa</t>
  </si>
  <si>
    <t>Lan Peru</t>
  </si>
  <si>
    <t>Air Europa</t>
  </si>
  <si>
    <t>Delta</t>
  </si>
  <si>
    <t>Lufthansa</t>
  </si>
  <si>
    <t>Air France</t>
  </si>
  <si>
    <t>Avior Airlines</t>
  </si>
  <si>
    <t>Air Canada</t>
  </si>
  <si>
    <t>KLM</t>
  </si>
  <si>
    <t>Tame</t>
  </si>
  <si>
    <t>Aerol. Argentinas</t>
  </si>
  <si>
    <t>Air Panama</t>
  </si>
  <si>
    <t>Turkish Airlines</t>
  </si>
  <si>
    <t>Cubana</t>
  </si>
  <si>
    <t>Oceanair</t>
  </si>
  <si>
    <t>UPS</t>
  </si>
  <si>
    <t>Atlas Air</t>
  </si>
  <si>
    <t>Sky Lease I.</t>
  </si>
  <si>
    <t>Aerotransporte de Carga Union</t>
  </si>
  <si>
    <t>21 AIR LLC</t>
  </si>
  <si>
    <t>Linea A. Carguera de Col</t>
  </si>
  <si>
    <t>Martinair</t>
  </si>
  <si>
    <t>Etihad Airways</t>
  </si>
  <si>
    <t>Kelowna Flightcrft Air Charter Ltd.</t>
  </si>
  <si>
    <t>Absa</t>
  </si>
  <si>
    <t>Cargolux</t>
  </si>
  <si>
    <t>Fedex</t>
  </si>
  <si>
    <t>Mas Air</t>
  </si>
  <si>
    <t>Cargojet Airways</t>
  </si>
  <si>
    <t>Vensecar C.A.</t>
  </si>
  <si>
    <t>Amerijet</t>
  </si>
  <si>
    <t>BOG-MDE-BOG</t>
  </si>
  <si>
    <t>BOG-CTG-BOG</t>
  </si>
  <si>
    <t>BOG-CLO-BOG</t>
  </si>
  <si>
    <t>BOG-BAQ-BOG</t>
  </si>
  <si>
    <t>BOG-SMR-BOG</t>
  </si>
  <si>
    <t>BOG-BGA-BOG</t>
  </si>
  <si>
    <t>BOG-ADZ-BOG</t>
  </si>
  <si>
    <t>BOG-PEI-BOG</t>
  </si>
  <si>
    <t>CTG-MDE-CTG</t>
  </si>
  <si>
    <t>BOG-MTR-BOG</t>
  </si>
  <si>
    <t>BOG-CUC-BOG</t>
  </si>
  <si>
    <t>CLO-MDE-CLO</t>
  </si>
  <si>
    <t>ADZ-CLO-ADZ</t>
  </si>
  <si>
    <t>ADZ-MDE-ADZ</t>
  </si>
  <si>
    <t>MDE-SMR-MDE</t>
  </si>
  <si>
    <t>BAQ-MDE-BAQ</t>
  </si>
  <si>
    <t>CLO-CTG-CLO</t>
  </si>
  <si>
    <t>BOG-VUP-BOG</t>
  </si>
  <si>
    <t>BOG-EYP-BOG</t>
  </si>
  <si>
    <t>BOG-AXM-BOG</t>
  </si>
  <si>
    <t>BOG-NVA-BOG</t>
  </si>
  <si>
    <t>EOH-UIB-EOH</t>
  </si>
  <si>
    <t>BOG-PSO-BOG</t>
  </si>
  <si>
    <t>ADZ-CTG-ADZ</t>
  </si>
  <si>
    <t>CLO-BAQ-CLO</t>
  </si>
  <si>
    <t>BOG-LET-BOG</t>
  </si>
  <si>
    <t>CTG-PEI-CTG</t>
  </si>
  <si>
    <t>APO-EOH-APO</t>
  </si>
  <si>
    <t>BOG-MZL-BOG</t>
  </si>
  <si>
    <t>BOG-RCH-BOG</t>
  </si>
  <si>
    <t>BOG-PPN-BOG</t>
  </si>
  <si>
    <t>BOG-EOH-BOG</t>
  </si>
  <si>
    <t>CLO-SMR-CLO</t>
  </si>
  <si>
    <t>ADZ-PEI-ADZ</t>
  </si>
  <si>
    <t>BOG-EJA-BOG</t>
  </si>
  <si>
    <t>ADZ-PVA-ADZ</t>
  </si>
  <si>
    <t>BOG-IBE-BOG</t>
  </si>
  <si>
    <t>BOG-UIB-BOG</t>
  </si>
  <si>
    <t>EOH-PEI-EOH</t>
  </si>
  <si>
    <t>EOH-MTR-EOH</t>
  </si>
  <si>
    <t>BOG-AUC-BOG</t>
  </si>
  <si>
    <t>BOG-FLA-BOG</t>
  </si>
  <si>
    <t>CLO-TCO-CLO</t>
  </si>
  <si>
    <t>CTG-BGA-CTG</t>
  </si>
  <si>
    <t>CUC-BGA-CUC</t>
  </si>
  <si>
    <t>BOG-VVC-BOG</t>
  </si>
  <si>
    <t>CLO-PSO-CLO</t>
  </si>
  <si>
    <t>ADZ-BGA-ADZ</t>
  </si>
  <si>
    <t>BOG-CZU-BOG</t>
  </si>
  <si>
    <t>CAQ-EOH-CAQ</t>
  </si>
  <si>
    <t>OTRAS</t>
  </si>
  <si>
    <t>BOG-MIA-BOG</t>
  </si>
  <si>
    <t>MDE-MIA-MDE</t>
  </si>
  <si>
    <t>BOG-FLL-BOG</t>
  </si>
  <si>
    <t>CLO-MIA-CLO</t>
  </si>
  <si>
    <t>BOG-JFK-BOG</t>
  </si>
  <si>
    <t>BOG-IAH-BOG</t>
  </si>
  <si>
    <t>BOG-MCO-BOG</t>
  </si>
  <si>
    <t>BAQ-MIA-BAQ</t>
  </si>
  <si>
    <t>MDE-FLL-MDE</t>
  </si>
  <si>
    <t>BOG-LAX-BOG</t>
  </si>
  <si>
    <t>CTG-FLL-CTG</t>
  </si>
  <si>
    <t>CTG-MIA-CTG</t>
  </si>
  <si>
    <t>BOG-EWR-BOG</t>
  </si>
  <si>
    <t>BOG-YYZ-BOG</t>
  </si>
  <si>
    <t>MDE-JFK-MDE</t>
  </si>
  <si>
    <t>BOG-ATL-BOG</t>
  </si>
  <si>
    <t>BOG-DFW-BOG</t>
  </si>
  <si>
    <t>CTG-JFK-CTG</t>
  </si>
  <si>
    <t>BOG-IAD-BOG</t>
  </si>
  <si>
    <t>BOG-BOS-BOG</t>
  </si>
  <si>
    <t>AXM-FLL-AXM</t>
  </si>
  <si>
    <t>PEI-JFK-PEI</t>
  </si>
  <si>
    <t>CTG-ATL-CTG</t>
  </si>
  <si>
    <t>MDE-EWR-MDE</t>
  </si>
  <si>
    <t>MDE-ATL-MDE</t>
  </si>
  <si>
    <t>BOG-UIO-BOG</t>
  </si>
  <si>
    <t>BOG-LIM-BOG</t>
  </si>
  <si>
    <t>BOG-SCL-BOG</t>
  </si>
  <si>
    <t>BOG-BUE-BOG</t>
  </si>
  <si>
    <t>BOG-GYE-BOG</t>
  </si>
  <si>
    <t>BOG-GRU-BOG</t>
  </si>
  <si>
    <t>CTG-LIM-CTG</t>
  </si>
  <si>
    <t>BOG-RIO-BOG</t>
  </si>
  <si>
    <t>BOG-VLN-BOG</t>
  </si>
  <si>
    <t>BOG-CCS-BOG</t>
  </si>
  <si>
    <t>MDE-LIM-MDE</t>
  </si>
  <si>
    <t>CLO-GYE-CLO</t>
  </si>
  <si>
    <t>CLO-LIM-CLO</t>
  </si>
  <si>
    <t>BOG-LPB-BOG</t>
  </si>
  <si>
    <t>BOG-MVD-BOG</t>
  </si>
  <si>
    <t>CLO-ESM-CLO</t>
  </si>
  <si>
    <t>BOG-FOR-BOG</t>
  </si>
  <si>
    <t>BOG-MAD-BOG</t>
  </si>
  <si>
    <t>CLO-MAD-CLO</t>
  </si>
  <si>
    <t>MDE-MAD-MDE</t>
  </si>
  <si>
    <t>BOG-BCN-BOG</t>
  </si>
  <si>
    <t>BOG-CDG-BOG</t>
  </si>
  <si>
    <t>BOG-FRA-BOG</t>
  </si>
  <si>
    <t>BOG-AMS-BOG</t>
  </si>
  <si>
    <t>PEI-MAD-PEI</t>
  </si>
  <si>
    <t>BOG-IST-BOG</t>
  </si>
  <si>
    <t>CLO-BCN-CLO</t>
  </si>
  <si>
    <t>CTG-MAD-CTG</t>
  </si>
  <si>
    <t>BAQ-MAD-BAQ</t>
  </si>
  <si>
    <t>BOG-LIS-BOG</t>
  </si>
  <si>
    <t>BOG-PTY-BOG</t>
  </si>
  <si>
    <t>BOG-MEX-BOG</t>
  </si>
  <si>
    <t>MDE-PTY-MDE</t>
  </si>
  <si>
    <t>BOG-CUN-BOG</t>
  </si>
  <si>
    <t>CLO-PTY-CLO</t>
  </si>
  <si>
    <t>BOG-SJO-BOG</t>
  </si>
  <si>
    <t>CTG-PTY-CTG</t>
  </si>
  <si>
    <t>BAQ-PTY-BAQ</t>
  </si>
  <si>
    <t>BOG-PUJ-BOG</t>
  </si>
  <si>
    <t>PEI-PTY-PEI</t>
  </si>
  <si>
    <t>ADZ-PTY-ADZ</t>
  </si>
  <si>
    <t>BOG-SAL-BOG</t>
  </si>
  <si>
    <t>MDE-MEX-MDE</t>
  </si>
  <si>
    <t>MDE-PAC-MDE</t>
  </si>
  <si>
    <t>BOG-SDQ-BOG</t>
  </si>
  <si>
    <t>BGA-PTY-BGA</t>
  </si>
  <si>
    <t>AXM-PAC-AXM</t>
  </si>
  <si>
    <t>MDE-SAL-MDE</t>
  </si>
  <si>
    <t>CLO-SAL-CLO</t>
  </si>
  <si>
    <t>BOG-AUA-BOG</t>
  </si>
  <si>
    <t>BOG-HAV-BOG</t>
  </si>
  <si>
    <t>BOG-CUR-BOG</t>
  </si>
  <si>
    <t>CLO-AUA-CLO</t>
  </si>
  <si>
    <t>MDE-CUR-MDE</t>
  </si>
  <si>
    <t>MDE-AUA-MDE</t>
  </si>
  <si>
    <t>ESTADOS UNIDOS</t>
  </si>
  <si>
    <t>CANADA</t>
  </si>
  <si>
    <t>PUERTO RICO</t>
  </si>
  <si>
    <t>ECUADOR</t>
  </si>
  <si>
    <t>PERU</t>
  </si>
  <si>
    <t>BRASIL</t>
  </si>
  <si>
    <t>CHILE</t>
  </si>
  <si>
    <t>ARGENTINA</t>
  </si>
  <si>
    <t>VENEZUELA</t>
  </si>
  <si>
    <t>BOLIVIA</t>
  </si>
  <si>
    <t>URUGUAY</t>
  </si>
  <si>
    <t>PARAGUAY</t>
  </si>
  <si>
    <t>ESPAÑA</t>
  </si>
  <si>
    <t>FRANCIA</t>
  </si>
  <si>
    <t>INGLATERRA</t>
  </si>
  <si>
    <t>ALEMANIA</t>
  </si>
  <si>
    <t>ITALIA</t>
  </si>
  <si>
    <t>HOLANDA</t>
  </si>
  <si>
    <t>AUSTRALIA</t>
  </si>
  <si>
    <t>SUIZA</t>
  </si>
  <si>
    <t>BELGICA</t>
  </si>
  <si>
    <t>TURQUIA</t>
  </si>
  <si>
    <t>PORTUGAL</t>
  </si>
  <si>
    <t>DINAMARCA</t>
  </si>
  <si>
    <t>AUSTRIA</t>
  </si>
  <si>
    <t>SUECIA</t>
  </si>
  <si>
    <t>PANAMA</t>
  </si>
  <si>
    <t>MEXICO</t>
  </si>
  <si>
    <t>COSTA RICA</t>
  </si>
  <si>
    <t>REPUBLICA DOMINICANA</t>
  </si>
  <si>
    <t>EL SALVADOR</t>
  </si>
  <si>
    <t>GUATEMALA</t>
  </si>
  <si>
    <t>HONDURAS</t>
  </si>
  <si>
    <t>NICARAGUA</t>
  </si>
  <si>
    <t>ANTILLAS HOLANDESAS</t>
  </si>
  <si>
    <t>CUBA</t>
  </si>
  <si>
    <t>BOG-CPQ-BOG</t>
  </si>
  <si>
    <t>MDE-UIO-MDE</t>
  </si>
  <si>
    <t>CLO-UIO-CLO</t>
  </si>
  <si>
    <t>BOG-LUX-BOG</t>
  </si>
  <si>
    <t>LUXEMBURGO</t>
  </si>
  <si>
    <t>BOGOTA</t>
  </si>
  <si>
    <t>BOGOTA - ELDORADO</t>
  </si>
  <si>
    <t>RIONEGRO - ANTIOQUIA</t>
  </si>
  <si>
    <t>RIONEGRO - JOSE M. CORDOVA</t>
  </si>
  <si>
    <t>CALI</t>
  </si>
  <si>
    <t>CALI - ALFONSO BONILLA ARAGON</t>
  </si>
  <si>
    <t>CARTAGENA</t>
  </si>
  <si>
    <t>CARTAGENA - RAFAEL NUQEZ</t>
  </si>
  <si>
    <t>SAN ANDRES - ISLA</t>
  </si>
  <si>
    <t>SAN ANDRES-GUSTAVO ROJAS PINILLA</t>
  </si>
  <si>
    <t>BARRANQUILLA</t>
  </si>
  <si>
    <t>BARRANQUILLA-E. CORTISSOZ</t>
  </si>
  <si>
    <t>SANTA MARTA</t>
  </si>
  <si>
    <t>SANTA MARTA - SIMON BOLIVAR</t>
  </si>
  <si>
    <t>BUCARAMANGA</t>
  </si>
  <si>
    <t>BUCARAMANGA - PALONEGRO</t>
  </si>
  <si>
    <t>PEREIRA</t>
  </si>
  <si>
    <t>PEREIRA - MATECAÑAS</t>
  </si>
  <si>
    <t>MEDELLIN</t>
  </si>
  <si>
    <t>MEDELLIN - OLAYA HERRERA</t>
  </si>
  <si>
    <t>MONTERIA</t>
  </si>
  <si>
    <t>MONTERIA - LOS GARZONES</t>
  </si>
  <si>
    <t>CUCUTA</t>
  </si>
  <si>
    <t>CUCUTA - CAMILO DAZA</t>
  </si>
  <si>
    <t>VALLEDUPAR</t>
  </si>
  <si>
    <t>VALLEDUPAR-ALFONSO LOPEZ P.</t>
  </si>
  <si>
    <t>QUIBDO</t>
  </si>
  <si>
    <t>QUIBDO - EL CARAÑO</t>
  </si>
  <si>
    <t>ARMENIA</t>
  </si>
  <si>
    <t>ARMENIA - EL EDEN</t>
  </si>
  <si>
    <t>EL YOPAL</t>
  </si>
  <si>
    <t>NEIVA</t>
  </si>
  <si>
    <t>NEIVA - BENITO SALAS</t>
  </si>
  <si>
    <t>PASTO</t>
  </si>
  <si>
    <t>PASTO - ANTONIO NARIQO</t>
  </si>
  <si>
    <t>LETICIA</t>
  </si>
  <si>
    <t>LETICIA-ALFREDO VASQUEZ COBO</t>
  </si>
  <si>
    <t>MANIZALES</t>
  </si>
  <si>
    <t>MANIZALES - LA NUBIA</t>
  </si>
  <si>
    <t>CAREPA</t>
  </si>
  <si>
    <t>ANTONIO ROLDAN BETANCOURT</t>
  </si>
  <si>
    <t>VILLAVICENCIO</t>
  </si>
  <si>
    <t>VANGUARDIA</t>
  </si>
  <si>
    <t>RIOHACHA</t>
  </si>
  <si>
    <t>RIOHACHA-ALMIRANTE PADILLA</t>
  </si>
  <si>
    <t>IBAGUE</t>
  </si>
  <si>
    <t>IBAGUE - PERALES</t>
  </si>
  <si>
    <t>POPAYAN</t>
  </si>
  <si>
    <t>POPAYAN - GMOLEON VALENCIA</t>
  </si>
  <si>
    <t>BARRANCABERMEJA</t>
  </si>
  <si>
    <t>BARRANCABERMEJA-YARIGUIES</t>
  </si>
  <si>
    <t>ARAUCA - MUNICIPIO</t>
  </si>
  <si>
    <t>ARAUCA - SANTIAGO PEREZ QUIROZ</t>
  </si>
  <si>
    <t>TUMACO</t>
  </si>
  <si>
    <t>TUMACO - LA FLORIDA</t>
  </si>
  <si>
    <t>PROVIDENCIA</t>
  </si>
  <si>
    <t>PROVIDENCIA- EL EMBRUJO</t>
  </si>
  <si>
    <t>FLORENCIA</t>
  </si>
  <si>
    <t>GUSTAVO ARTUNDUAGA PAREDES</t>
  </si>
  <si>
    <t>BAHIA SOLANO</t>
  </si>
  <si>
    <t>BAHIA SOLANO - JOSE C. MUTIS</t>
  </si>
  <si>
    <t>LA MACARENA</t>
  </si>
  <si>
    <t>LA MACARENA - META</t>
  </si>
  <si>
    <t>COROZAL</t>
  </si>
  <si>
    <t>COROZAL - LAS BRUJAS</t>
  </si>
  <si>
    <t>PUERTO ASIS</t>
  </si>
  <si>
    <t>PUERTO ASIS - 3 DE MAYO</t>
  </si>
  <si>
    <t>PUERTO GAITAN</t>
  </si>
  <si>
    <t>MORELIA</t>
  </si>
  <si>
    <t>NUQUI</t>
  </si>
  <si>
    <t>NUQUI - REYES MURILLO</t>
  </si>
  <si>
    <t>PUERTO INIRIDA</t>
  </si>
  <si>
    <t>PUERTO INIRIDA - CESAR GAVIRIA TRUJ</t>
  </si>
  <si>
    <t>MITU</t>
  </si>
  <si>
    <t>PUERTO CARRENO</t>
  </si>
  <si>
    <t>CARREÑO-GERMAN OLANO</t>
  </si>
  <si>
    <t>GUAPI</t>
  </si>
  <si>
    <t>GUAPI - JUAN CASIANO</t>
  </si>
  <si>
    <t>MAICAO</t>
  </si>
  <si>
    <t>JORGE ISAACS (ANTES LA MINA)</t>
  </si>
  <si>
    <t>SAN JOSE DEL GUAVIARE</t>
  </si>
  <si>
    <t>CAUCASIA</t>
  </si>
  <si>
    <t>CAUCASIA- JUAN H. WHITE</t>
  </si>
  <si>
    <t>VILLA GARZON</t>
  </si>
  <si>
    <t>SARAVENA-COLONIZADORES</t>
  </si>
  <si>
    <t>URIBIA</t>
  </si>
  <si>
    <t>PUERTO BOLIVAR - PORTETE</t>
  </si>
  <si>
    <t>ALDANA</t>
  </si>
  <si>
    <t>IPIALES - SAN LUIS</t>
  </si>
  <si>
    <t>PITALITO</t>
  </si>
  <si>
    <t>PITALITO -CONTADOR</t>
  </si>
  <si>
    <t>PUERTO LEGUIZAMO</t>
  </si>
  <si>
    <t>EL BAGRE</t>
  </si>
  <si>
    <t>TOLU</t>
  </si>
  <si>
    <t>BUENAVENTURA</t>
  </si>
  <si>
    <t>BUENAVENTURA - GERARDO TOBAR LOPEZ</t>
  </si>
  <si>
    <t>CUMARIBO</t>
  </si>
  <si>
    <t>ACANDI</t>
  </si>
  <si>
    <t>TIMBIQUI</t>
  </si>
  <si>
    <t>LOMA DE CHIRIGUANA</t>
  </si>
  <si>
    <t>CALENTURITAS</t>
  </si>
  <si>
    <t>GUAINIA (BARRANCO MINAS)</t>
  </si>
  <si>
    <t>BARRANCO MINAS</t>
  </si>
  <si>
    <t>MIRAFLORES - GUAVIARE</t>
  </si>
  <si>
    <t>MIRAFLORES</t>
  </si>
  <si>
    <t>SANTA RITA - VICHADA</t>
  </si>
  <si>
    <t>CENTRO ADM. "MARANDUA"</t>
  </si>
  <si>
    <t>CARURU</t>
  </si>
  <si>
    <t>FLANDES</t>
  </si>
  <si>
    <t>GIRARDOT SANTIAGO VILA</t>
  </si>
  <si>
    <t>TARAIRA</t>
  </si>
  <si>
    <t>LA PEDRERA</t>
  </si>
  <si>
    <t>SOLANO</t>
  </si>
  <si>
    <t>TARAPACA</t>
  </si>
  <si>
    <t>SAN FELIPE</t>
  </si>
  <si>
    <t>Incluye la carga y el correo. Información en toneladas.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</si>
</sst>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.000_);\(#,##0.000\)"/>
    <numFmt numFmtId="181" formatCode="0.0%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[$-C0A]dddd\,\ dd&quot; de &quot;mmmm&quot; de &quot;yyyy"/>
  </numFmts>
  <fonts count="1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3"/>
      <name val="Arial"/>
      <family val="2"/>
    </font>
    <font>
      <b/>
      <sz val="14"/>
      <name val="Century Gothic"/>
      <family val="2"/>
    </font>
    <font>
      <b/>
      <sz val="13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u val="single"/>
      <sz val="10"/>
      <color indexed="12"/>
      <name val="Courier"/>
      <family val="3"/>
    </font>
    <font>
      <sz val="10"/>
      <name val="MS Sans Serif"/>
      <family val="2"/>
    </font>
    <font>
      <b/>
      <sz val="10"/>
      <color indexed="12"/>
      <name val="Century Gothic"/>
      <family val="2"/>
    </font>
    <font>
      <b/>
      <sz val="11"/>
      <color indexed="12"/>
      <name val="Century Gothic"/>
      <family val="2"/>
    </font>
    <font>
      <b/>
      <u val="single"/>
      <sz val="14"/>
      <color indexed="12"/>
      <name val="Arial"/>
      <family val="2"/>
    </font>
    <font>
      <b/>
      <sz val="12"/>
      <color indexed="12"/>
      <name val="Century Gothic"/>
      <family val="2"/>
    </font>
    <font>
      <b/>
      <sz val="13"/>
      <color indexed="12"/>
      <name val="Century Gothic"/>
      <family val="2"/>
    </font>
    <font>
      <sz val="14"/>
      <name val="Century Gothic"/>
      <family val="2"/>
    </font>
    <font>
      <sz val="14"/>
      <name val="MS Sans Serif"/>
      <family val="2"/>
    </font>
    <font>
      <sz val="13"/>
      <name val="Century Gothic"/>
      <family val="2"/>
    </font>
    <font>
      <u val="single"/>
      <sz val="10"/>
      <color indexed="12"/>
      <name val="MS Sans Serif"/>
      <family val="2"/>
    </font>
    <font>
      <b/>
      <u val="single"/>
      <sz val="14"/>
      <color indexed="48"/>
      <name val="Arial"/>
      <family val="2"/>
    </font>
    <font>
      <b/>
      <sz val="15"/>
      <name val="Century Gothic"/>
      <family val="2"/>
    </font>
    <font>
      <b/>
      <u val="single"/>
      <sz val="15"/>
      <color indexed="12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3"/>
      <color indexed="18"/>
      <name val="Arial"/>
      <family val="2"/>
    </font>
    <font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b/>
      <sz val="12"/>
      <color indexed="56"/>
      <name val="Century Gothic"/>
      <family val="2"/>
    </font>
    <font>
      <b/>
      <u val="single"/>
      <sz val="16"/>
      <color indexed="48"/>
      <name val="Arial"/>
      <family val="2"/>
    </font>
    <font>
      <sz val="10"/>
      <color indexed="12"/>
      <name val="Century Gothic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b/>
      <sz val="24"/>
      <color indexed="21"/>
      <name val="Arial"/>
      <family val="2"/>
    </font>
    <font>
      <b/>
      <sz val="19"/>
      <color indexed="56"/>
      <name val="Arial"/>
      <family val="2"/>
    </font>
    <font>
      <b/>
      <sz val="20"/>
      <color indexed="21"/>
      <name val="Arial"/>
      <family val="2"/>
    </font>
    <font>
      <b/>
      <sz val="18"/>
      <color indexed="56"/>
      <name val="Arial"/>
      <family val="2"/>
    </font>
    <font>
      <sz val="10"/>
      <color indexed="56"/>
      <name val="Century Gothic"/>
      <family val="2"/>
    </font>
    <font>
      <sz val="13"/>
      <color indexed="56"/>
      <name val="Century Gothic"/>
      <family val="2"/>
    </font>
    <font>
      <b/>
      <u val="single"/>
      <sz val="18"/>
      <color indexed="16"/>
      <name val="Century Gothic"/>
      <family val="2"/>
    </font>
    <font>
      <sz val="12"/>
      <color indexed="56"/>
      <name val="Century Gothic"/>
      <family val="2"/>
    </font>
    <font>
      <b/>
      <u val="single"/>
      <sz val="22"/>
      <color indexed="56"/>
      <name val="Century Gothic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9"/>
      <name val="Arial"/>
      <family val="2"/>
    </font>
    <font>
      <sz val="11"/>
      <color indexed="56"/>
      <name val="Century Gothic"/>
      <family val="2"/>
    </font>
    <font>
      <sz val="10"/>
      <color indexed="49"/>
      <name val="Century Gothic"/>
      <family val="2"/>
    </font>
    <font>
      <sz val="10"/>
      <color indexed="36"/>
      <name val="Century Gothic"/>
      <family val="2"/>
    </font>
    <font>
      <b/>
      <u val="single"/>
      <sz val="14"/>
      <color indexed="9"/>
      <name val="Arial"/>
      <family val="2"/>
    </font>
    <font>
      <sz val="11"/>
      <color indexed="12"/>
      <name val="Century Gothic"/>
      <family val="2"/>
    </font>
    <font>
      <b/>
      <sz val="18"/>
      <color indexed="62"/>
      <name val="Arial"/>
      <family val="2"/>
    </font>
    <font>
      <sz val="10"/>
      <color indexed="62"/>
      <name val="Arial"/>
      <family val="2"/>
    </font>
    <font>
      <b/>
      <sz val="14"/>
      <color indexed="62"/>
      <name val="Arial"/>
      <family val="2"/>
    </font>
    <font>
      <b/>
      <sz val="12"/>
      <color indexed="62"/>
      <name val="Arial"/>
      <family val="2"/>
    </font>
    <font>
      <b/>
      <sz val="19"/>
      <color indexed="31"/>
      <name val="Arial"/>
      <family val="2"/>
    </font>
    <font>
      <b/>
      <sz val="18"/>
      <color indexed="49"/>
      <name val="Arial"/>
      <family val="2"/>
    </font>
    <font>
      <b/>
      <sz val="16"/>
      <color indexed="31"/>
      <name val="Arial"/>
      <family val="2"/>
    </font>
    <font>
      <b/>
      <sz val="12"/>
      <color indexed="12"/>
      <name val="Courier"/>
      <family val="3"/>
    </font>
    <font>
      <b/>
      <u val="single"/>
      <sz val="12"/>
      <color indexed="56"/>
      <name val="Arial"/>
      <family val="2"/>
    </font>
    <font>
      <u val="single"/>
      <sz val="14"/>
      <color indexed="12"/>
      <name val="Arial"/>
      <family val="2"/>
    </font>
    <font>
      <u val="single"/>
      <sz val="12"/>
      <color indexed="12"/>
      <name val="Arial"/>
      <family val="2"/>
    </font>
    <font>
      <sz val="12"/>
      <color indexed="12"/>
      <name val="Century Gothic"/>
      <family val="2"/>
    </font>
    <font>
      <sz val="13"/>
      <color indexed="12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2060"/>
      <name val="Arial"/>
      <family val="2"/>
    </font>
    <font>
      <b/>
      <sz val="24"/>
      <color theme="8" tint="-0.4999699890613556"/>
      <name val="Arial"/>
      <family val="2"/>
    </font>
    <font>
      <b/>
      <sz val="19"/>
      <color rgb="FF002060"/>
      <name val="Arial"/>
      <family val="2"/>
    </font>
    <font>
      <b/>
      <sz val="20"/>
      <color theme="8" tint="-0.4999699890613556"/>
      <name val="Arial"/>
      <family val="2"/>
    </font>
    <font>
      <b/>
      <sz val="18"/>
      <color rgb="FF002060"/>
      <name val="Arial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sz val="13"/>
      <color rgb="FF002060"/>
      <name val="Century Gothic"/>
      <family val="2"/>
    </font>
    <font>
      <b/>
      <u val="single"/>
      <sz val="18"/>
      <color theme="5" tint="-0.4999699890613556"/>
      <name val="Century Gothic"/>
      <family val="2"/>
    </font>
    <font>
      <sz val="12"/>
      <color rgb="FF002060"/>
      <name val="Century Gothic"/>
      <family val="2"/>
    </font>
    <font>
      <b/>
      <u val="single"/>
      <sz val="22"/>
      <color theme="3" tint="-0.4999699890613556"/>
      <name val="Century Gothic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u val="single"/>
      <sz val="10"/>
      <color theme="0"/>
      <name val="Arial"/>
      <family val="2"/>
    </font>
    <font>
      <b/>
      <sz val="11"/>
      <color theme="3" tint="-0.4999699890613556"/>
      <name val="Calibri"/>
      <family val="2"/>
    </font>
    <font>
      <sz val="11"/>
      <color theme="3"/>
      <name val="Century Gothic"/>
      <family val="2"/>
    </font>
    <font>
      <sz val="10"/>
      <color theme="8" tint="-0.24997000396251678"/>
      <name val="Century Gothic"/>
      <family val="2"/>
    </font>
    <font>
      <sz val="10"/>
      <color theme="7" tint="-0.24997000396251678"/>
      <name val="Century Gothic"/>
      <family val="2"/>
    </font>
    <font>
      <b/>
      <u val="single"/>
      <sz val="14"/>
      <color theme="0"/>
      <name val="Arial"/>
      <family val="2"/>
    </font>
    <font>
      <sz val="11"/>
      <color rgb="FF0000FF"/>
      <name val="Century Gothic"/>
      <family val="2"/>
    </font>
    <font>
      <sz val="10"/>
      <color rgb="FF0000FF"/>
      <name val="Century Gothic"/>
      <family val="2"/>
    </font>
    <font>
      <b/>
      <sz val="1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b/>
      <sz val="12"/>
      <color theme="4" tint="-0.24997000396251678"/>
      <name val="Arial"/>
      <family val="2"/>
    </font>
    <font>
      <b/>
      <sz val="12"/>
      <color rgb="FF0000FF"/>
      <name val="Century Gothic"/>
      <family val="2"/>
    </font>
    <font>
      <b/>
      <sz val="19"/>
      <color theme="4" tint="0.7999799847602844"/>
      <name val="Arial"/>
      <family val="2"/>
    </font>
    <font>
      <b/>
      <sz val="18"/>
      <color theme="8" tint="0.39998000860214233"/>
      <name val="Arial"/>
      <family val="2"/>
    </font>
    <font>
      <b/>
      <sz val="16"/>
      <color theme="4" tint="0.7999799847602844"/>
      <name val="Arial"/>
      <family val="2"/>
    </font>
    <font>
      <b/>
      <u val="single"/>
      <sz val="12"/>
      <color rgb="FF002060"/>
      <name val="Arial"/>
      <family val="2"/>
    </font>
    <font>
      <b/>
      <sz val="12"/>
      <color rgb="FF0000FF"/>
      <name val="Courier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99"/>
        <bgColor indexed="64"/>
      </patternFill>
    </fill>
  </fills>
  <borders count="2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ck"/>
      <top style="thick"/>
      <bottom style="double"/>
    </border>
    <border>
      <left style="double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n"/>
      <top style="thick"/>
      <bottom style="double"/>
    </border>
    <border>
      <left style="medium"/>
      <right style="thin"/>
      <top style="thick"/>
      <bottom style="double"/>
    </border>
    <border>
      <left style="thick"/>
      <right style="medium"/>
      <top style="thick"/>
      <bottom style="double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medium"/>
      <bottom style="thick"/>
    </border>
    <border>
      <left style="double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 style="medium"/>
      <bottom style="thick"/>
    </border>
    <border>
      <left style="thin"/>
      <right style="thick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medium"/>
      <bottom style="thin"/>
    </border>
    <border>
      <left>
        <color indexed="63"/>
      </left>
      <right style="thin"/>
      <top style="medium"/>
      <bottom style="thick"/>
    </border>
    <border>
      <left style="thin"/>
      <right style="double"/>
      <top style="medium"/>
      <bottom style="thick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ck"/>
    </border>
    <border>
      <left style="thick"/>
      <right style="thin"/>
      <top style="medium"/>
      <bottom style="thin"/>
    </border>
    <border>
      <left style="thick"/>
      <right style="thin"/>
      <top style="medium"/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medium"/>
      <top style="thin"/>
      <bottom style="thin">
        <color theme="0" tint="-0.149959996342659"/>
      </bottom>
    </border>
    <border>
      <left style="medium"/>
      <right style="thin"/>
      <top style="thin"/>
      <bottom style="thin">
        <color theme="0" tint="-0.149959996342659"/>
      </bottom>
    </border>
    <border>
      <left style="thin"/>
      <right>
        <color indexed="63"/>
      </right>
      <top style="thin"/>
      <bottom style="thin">
        <color theme="0" tint="-0.149959996342659"/>
      </bottom>
    </border>
    <border>
      <left style="double"/>
      <right style="thin"/>
      <top style="thin"/>
      <bottom style="thin">
        <color theme="0" tint="-0.149959996342659"/>
      </bottom>
    </border>
    <border>
      <left style="thin"/>
      <right style="medium"/>
      <top style="thin"/>
      <bottom style="thin">
        <color theme="0" tint="-0.149959996342659"/>
      </bottom>
    </border>
    <border>
      <left style="thin"/>
      <right style="thick"/>
      <top style="thin"/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thin">
        <color theme="0" tint="-0.149959996342659"/>
      </bottom>
    </border>
    <border>
      <left style="medium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double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medium"/>
      <top style="thin">
        <color theme="0" tint="-0.149959996342659"/>
      </top>
      <bottom style="thin">
        <color theme="0" tint="-0.149959996342659"/>
      </bottom>
    </border>
    <border>
      <left style="thin"/>
      <right style="thick"/>
      <top style="thin">
        <color theme="0" tint="-0.149959996342659"/>
      </top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medium"/>
    </border>
    <border>
      <left style="medium"/>
      <right style="thin"/>
      <top style="thin">
        <color theme="0" tint="-0.149959996342659"/>
      </top>
      <bottom style="medium"/>
    </border>
    <border>
      <left style="thin"/>
      <right>
        <color indexed="63"/>
      </right>
      <top style="thin">
        <color theme="0" tint="-0.149959996342659"/>
      </top>
      <bottom style="medium"/>
    </border>
    <border>
      <left style="double"/>
      <right style="thin"/>
      <top style="thin">
        <color theme="0" tint="-0.149959996342659"/>
      </top>
      <bottom style="medium"/>
    </border>
    <border>
      <left style="thin"/>
      <right style="medium"/>
      <top style="thin">
        <color theme="0" tint="-0.149959996342659"/>
      </top>
      <bottom style="medium"/>
    </border>
    <border>
      <left style="thin"/>
      <right style="thick"/>
      <top style="thin">
        <color theme="0" tint="-0.149959996342659"/>
      </top>
      <bottom style="medium"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double"/>
      <top style="thin"/>
      <bottom style="thin">
        <color theme="0" tint="-0.149959996342659"/>
      </bottom>
    </border>
    <border>
      <left>
        <color indexed="63"/>
      </left>
      <right style="thin"/>
      <top style="thin"/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medium"/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thick"/>
      <right style="thin"/>
      <top style="thin"/>
      <bottom style="thin">
        <color theme="0" tint="-0.149959996342659"/>
      </bottom>
    </border>
    <border>
      <left style="thick"/>
      <right style="thin"/>
      <top style="thin">
        <color theme="0" tint="-0.149959996342659"/>
      </top>
      <bottom style="thin">
        <color theme="0" tint="-0.149959996342659"/>
      </bottom>
    </border>
    <border>
      <left style="thick"/>
      <right style="thin"/>
      <top style="thin">
        <color theme="0" tint="-0.149959996342659"/>
      </top>
      <bottom style="medium"/>
    </border>
    <border>
      <left style="double"/>
      <right style="medium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ck"/>
      <top style="thin">
        <color theme="0" tint="-0.149959996342659"/>
      </top>
      <bottom style="thin">
        <color theme="0" tint="-0.149959996342659"/>
      </bottom>
    </border>
    <border>
      <left style="medium"/>
      <right style="thick"/>
      <top style="thin">
        <color theme="0" tint="-0.149959996342659"/>
      </top>
      <bottom style="thin">
        <color theme="0" tint="-0.149959996342659"/>
      </bottom>
    </border>
    <border>
      <left style="thick"/>
      <right style="medium"/>
      <top style="double"/>
      <bottom style="thin">
        <color theme="0" tint="-0.04997999966144562"/>
      </bottom>
    </border>
    <border>
      <left>
        <color indexed="63"/>
      </left>
      <right>
        <color indexed="63"/>
      </right>
      <top style="double"/>
      <bottom style="thin">
        <color theme="0" tint="-0.04997999966144562"/>
      </bottom>
    </border>
    <border>
      <left style="medium"/>
      <right style="thin"/>
      <top style="double"/>
      <bottom style="thin">
        <color theme="0" tint="-0.04997999966144562"/>
      </bottom>
    </border>
    <border>
      <left style="thin"/>
      <right>
        <color indexed="63"/>
      </right>
      <top style="double"/>
      <bottom style="thin">
        <color theme="0" tint="-0.04997999966144562"/>
      </bottom>
    </border>
    <border>
      <left style="double"/>
      <right style="thin"/>
      <top style="double"/>
      <bottom style="thin">
        <color theme="0" tint="-0.04997999966144562"/>
      </bottom>
    </border>
    <border>
      <left style="double"/>
      <right style="medium"/>
      <top style="double"/>
      <bottom style="thin">
        <color theme="0" tint="-0.04997999966144562"/>
      </bottom>
    </border>
    <border>
      <left>
        <color indexed="63"/>
      </left>
      <right style="thick"/>
      <top style="double"/>
      <bottom style="thin">
        <color theme="0" tint="-0.04997999966144562"/>
      </bottom>
    </border>
    <border>
      <left>
        <color indexed="63"/>
      </left>
      <right style="thin"/>
      <top style="double"/>
      <bottom style="thin">
        <color theme="0" tint="-0.04997999966144562"/>
      </bottom>
    </border>
    <border>
      <left style="medium"/>
      <right style="thick"/>
      <top style="double"/>
      <bottom style="thin">
        <color theme="0" tint="-0.04997999966144562"/>
      </bottom>
    </border>
    <border>
      <left style="thick"/>
      <right style="medium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 style="medium"/>
      <right style="thin"/>
      <top style="thin">
        <color theme="0" tint="-0.04997999966144562"/>
      </top>
      <bottom style="thin">
        <color theme="0" tint="-0.04997999966144562"/>
      </bottom>
    </border>
    <border>
      <left style="thin"/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 style="double"/>
      <right style="thin"/>
      <top style="thin">
        <color theme="0" tint="-0.04997999966144562"/>
      </top>
      <bottom style="thin">
        <color theme="0" tint="-0.04997999966144562"/>
      </bottom>
    </border>
    <border>
      <left style="double"/>
      <right style="medium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 style="thick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 style="thin"/>
      <top style="thin">
        <color theme="0" tint="-0.04997999966144562"/>
      </top>
      <bottom style="thin">
        <color theme="0" tint="-0.04997999966144562"/>
      </bottom>
    </border>
    <border>
      <left style="medium"/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medium"/>
      <top style="double"/>
      <bottom style="thin">
        <color theme="0" tint="-0.149959996342659"/>
      </bottom>
    </border>
    <border>
      <left>
        <color indexed="63"/>
      </left>
      <right>
        <color indexed="63"/>
      </right>
      <top style="double"/>
      <bottom style="thin">
        <color theme="0" tint="-0.149959996342659"/>
      </bottom>
    </border>
    <border>
      <left style="medium"/>
      <right style="thin"/>
      <top style="double"/>
      <bottom style="thin">
        <color theme="0" tint="-0.149959996342659"/>
      </bottom>
    </border>
    <border>
      <left style="thin"/>
      <right>
        <color indexed="63"/>
      </right>
      <top style="double"/>
      <bottom style="thin">
        <color theme="0" tint="-0.149959996342659"/>
      </bottom>
    </border>
    <border>
      <left style="double"/>
      <right style="thin"/>
      <top style="double"/>
      <bottom style="thin">
        <color theme="0" tint="-0.149959996342659"/>
      </bottom>
    </border>
    <border>
      <left style="double"/>
      <right style="medium"/>
      <top style="double"/>
      <bottom style="thin">
        <color theme="0" tint="-0.149959996342659"/>
      </bottom>
    </border>
    <border>
      <left>
        <color indexed="63"/>
      </left>
      <right style="thick"/>
      <top style="double"/>
      <bottom style="thin">
        <color theme="0" tint="-0.149959996342659"/>
      </bottom>
    </border>
    <border>
      <left>
        <color indexed="63"/>
      </left>
      <right style="thin"/>
      <top style="double"/>
      <bottom style="thin">
        <color theme="0" tint="-0.149959996342659"/>
      </bottom>
    </border>
    <border>
      <left style="medium"/>
      <right style="thick"/>
      <top style="double"/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thick"/>
    </border>
    <border>
      <left>
        <color indexed="63"/>
      </left>
      <right>
        <color indexed="63"/>
      </right>
      <top style="thin">
        <color theme="0" tint="-0.149959996342659"/>
      </top>
      <bottom style="thick"/>
    </border>
    <border>
      <left style="medium"/>
      <right style="thin"/>
      <top style="thin">
        <color theme="0" tint="-0.149959996342659"/>
      </top>
      <bottom style="thick"/>
    </border>
    <border>
      <left style="thin"/>
      <right>
        <color indexed="63"/>
      </right>
      <top style="thin">
        <color theme="0" tint="-0.149959996342659"/>
      </top>
      <bottom style="thick"/>
    </border>
    <border>
      <left style="double"/>
      <right style="thin"/>
      <top style="thin">
        <color theme="0" tint="-0.149959996342659"/>
      </top>
      <bottom style="thick"/>
    </border>
    <border>
      <left style="double"/>
      <right style="medium"/>
      <top style="thin">
        <color theme="0" tint="-0.149959996342659"/>
      </top>
      <bottom style="thick"/>
    </border>
    <border>
      <left>
        <color indexed="63"/>
      </left>
      <right style="thick"/>
      <top style="thin">
        <color theme="0" tint="-0.149959996342659"/>
      </top>
      <bottom style="thick"/>
    </border>
    <border>
      <left>
        <color indexed="63"/>
      </left>
      <right style="thin"/>
      <top style="thin">
        <color theme="0" tint="-0.149959996342659"/>
      </top>
      <bottom style="thick"/>
    </border>
    <border>
      <left style="medium"/>
      <right style="thick"/>
      <top style="thin">
        <color theme="0" tint="-0.149959996342659"/>
      </top>
      <bottom style="thick"/>
    </border>
    <border>
      <left style="thick"/>
      <right>
        <color indexed="63"/>
      </right>
      <top style="double"/>
      <bottom style="thin">
        <color theme="0" tint="-0.149959996342659"/>
      </bottom>
    </border>
    <border>
      <left style="thin"/>
      <right style="thin"/>
      <top style="double"/>
      <bottom style="thin">
        <color theme="0" tint="-0.149959996342659"/>
      </bottom>
    </border>
    <border>
      <left style="thick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ck"/>
      <right>
        <color indexed="63"/>
      </right>
      <top style="thin">
        <color theme="0" tint="-0.149959996342659"/>
      </top>
      <bottom style="thick"/>
    </border>
    <border>
      <left style="thin"/>
      <right style="thin"/>
      <top style="thin">
        <color theme="0" tint="-0.149959996342659"/>
      </top>
      <bottom style="thick"/>
    </border>
    <border>
      <left style="thick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double"/>
      <bottom style="thin">
        <color theme="0" tint="-0.149959996342659"/>
      </bottom>
    </border>
    <border>
      <left style="thin"/>
      <right style="thick"/>
      <top style="double"/>
      <bottom style="thin">
        <color theme="0" tint="-0.149959996342659"/>
      </bottom>
    </border>
    <border>
      <left style="thin"/>
      <right style="medium"/>
      <top style="thin">
        <color theme="0" tint="-0.149959996342659"/>
      </top>
      <bottom style="thick"/>
    </border>
    <border>
      <left style="thin"/>
      <right style="thick"/>
      <top style="thin">
        <color theme="0" tint="-0.149959996342659"/>
      </top>
      <bottom style="thick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 style="thin">
        <color theme="0" tint="-0.149959996342659"/>
      </bottom>
    </border>
    <border>
      <left style="medium"/>
      <right style="thin"/>
      <top>
        <color indexed="63"/>
      </top>
      <bottom style="thin">
        <color theme="0" tint="-0.149959996342659"/>
      </bottom>
    </border>
    <border>
      <left style="thin"/>
      <right>
        <color indexed="63"/>
      </right>
      <top>
        <color indexed="63"/>
      </top>
      <bottom style="thin">
        <color theme="0" tint="-0.149959996342659"/>
      </bottom>
    </border>
    <border>
      <left style="double"/>
      <right style="thin"/>
      <top>
        <color indexed="63"/>
      </top>
      <bottom style="thin">
        <color theme="0" tint="-0.149959996342659"/>
      </bottom>
    </border>
    <border>
      <left style="thin"/>
      <right style="double"/>
      <top>
        <color indexed="63"/>
      </top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 style="thin"/>
      <right style="medium"/>
      <top>
        <color indexed="63"/>
      </top>
      <bottom style="thin">
        <color theme="0" tint="-0.149959996342659"/>
      </bottom>
    </border>
    <border>
      <left style="thin"/>
      <right style="thick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ck"/>
      <right style="medium"/>
      <top style="thin"/>
      <bottom style="thin">
        <color theme="0" tint="-0.24993999302387238"/>
      </bottom>
    </border>
    <border>
      <left style="medium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double"/>
      <right style="thin"/>
      <top style="thin"/>
      <bottom style="thin">
        <color theme="0" tint="-0.24993999302387238"/>
      </bottom>
    </border>
    <border>
      <left style="thin"/>
      <right style="double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medium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thick"/>
      <top style="thin"/>
      <bottom style="thin">
        <color theme="0" tint="-0.24993999302387238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n"/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 style="thick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/>
      <top style="thick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thin"/>
      <right>
        <color indexed="63"/>
      </right>
      <top style="medium"/>
      <bottom style="medium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ck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ck"/>
    </border>
    <border>
      <left style="thin"/>
      <right style="medium"/>
      <top style="thick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 style="thick"/>
      <right style="medium"/>
      <top style="thick"/>
      <bottom style="medium"/>
    </border>
    <border>
      <left style="double"/>
      <right style="thin"/>
      <top style="thick"/>
      <bottom style="medium"/>
    </border>
    <border>
      <left style="thick"/>
      <right style="thin"/>
      <top>
        <color indexed="63"/>
      </top>
      <bottom style="thin">
        <color theme="0" tint="-0.149959996342659"/>
      </bottom>
    </border>
    <border>
      <left style="thin"/>
      <right style="medium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n"/>
      <right style="thick"/>
      <top style="thick"/>
      <bottom style="double"/>
    </border>
    <border>
      <left style="thick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double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20" borderId="0" applyNumberFormat="0" applyBorder="0" applyAlignment="0" applyProtection="0"/>
    <xf numFmtId="0" fontId="98" fillId="21" borderId="1" applyNumberFormat="0" applyAlignment="0" applyProtection="0"/>
    <xf numFmtId="0" fontId="99" fillId="22" borderId="2" applyNumberFormat="0" applyAlignment="0" applyProtection="0"/>
    <xf numFmtId="0" fontId="100" fillId="0" borderId="3" applyNumberFormat="0" applyFill="0" applyAlignment="0" applyProtection="0"/>
    <xf numFmtId="0" fontId="101" fillId="0" borderId="4" applyNumberFormat="0" applyFill="0" applyAlignment="0" applyProtection="0"/>
    <xf numFmtId="0" fontId="102" fillId="0" borderId="0" applyNumberFormat="0" applyFill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6" fillId="26" borderId="0" applyNumberFormat="0" applyBorder="0" applyAlignment="0" applyProtection="0"/>
    <xf numFmtId="0" fontId="96" fillId="27" borderId="0" applyNumberFormat="0" applyBorder="0" applyAlignment="0" applyProtection="0"/>
    <xf numFmtId="0" fontId="96" fillId="28" borderId="0" applyNumberFormat="0" applyBorder="0" applyAlignment="0" applyProtection="0"/>
    <xf numFmtId="0" fontId="103" fillId="29" borderId="1" applyNumberFormat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6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1" fillId="0" borderId="0">
      <alignment/>
      <protection/>
    </xf>
    <xf numFmtId="0" fontId="107" fillId="0" borderId="0">
      <alignment/>
      <protection/>
    </xf>
    <xf numFmtId="0" fontId="1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08" fillId="21" borderId="6" applyNumberFormat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7" applyNumberFormat="0" applyFill="0" applyAlignment="0" applyProtection="0"/>
    <xf numFmtId="0" fontId="102" fillId="0" borderId="8" applyNumberFormat="0" applyFill="0" applyAlignment="0" applyProtection="0"/>
    <xf numFmtId="0" fontId="113" fillId="0" borderId="9" applyNumberFormat="0" applyFill="0" applyAlignment="0" applyProtection="0"/>
  </cellStyleXfs>
  <cellXfs count="759">
    <xf numFmtId="0" fontId="0" fillId="0" borderId="0" xfId="0" applyFont="1" applyAlignment="1">
      <alignment/>
    </xf>
    <xf numFmtId="37" fontId="3" fillId="0" borderId="0" xfId="61" applyFont="1">
      <alignment/>
      <protection/>
    </xf>
    <xf numFmtId="4" fontId="3" fillId="0" borderId="0" xfId="61" applyNumberFormat="1" applyFont="1">
      <alignment/>
      <protection/>
    </xf>
    <xf numFmtId="37" fontId="3" fillId="0" borderId="0" xfId="61" applyFont="1" applyFill="1">
      <alignment/>
      <protection/>
    </xf>
    <xf numFmtId="2" fontId="3" fillId="0" borderId="0" xfId="61" applyNumberFormat="1" applyFont="1" applyFill="1">
      <alignment/>
      <protection/>
    </xf>
    <xf numFmtId="37" fontId="3" fillId="33" borderId="0" xfId="61" applyFont="1" applyFill="1">
      <alignment/>
      <protection/>
    </xf>
    <xf numFmtId="39" fontId="5" fillId="33" borderId="0" xfId="61" applyNumberFormat="1" applyFont="1" applyFill="1" applyBorder="1" applyProtection="1">
      <alignment/>
      <protection/>
    </xf>
    <xf numFmtId="37" fontId="5" fillId="33" borderId="0" xfId="61" applyFont="1" applyFill="1" applyBorder="1">
      <alignment/>
      <protection/>
    </xf>
    <xf numFmtId="2" fontId="6" fillId="0" borderId="10" xfId="61" applyNumberFormat="1" applyFont="1" applyFill="1" applyBorder="1" applyAlignment="1" applyProtection="1">
      <alignment horizontal="center"/>
      <protection/>
    </xf>
    <xf numFmtId="2" fontId="6" fillId="0" borderId="11" xfId="61" applyNumberFormat="1" applyFont="1" applyFill="1" applyBorder="1" applyAlignment="1" applyProtection="1">
      <alignment horizontal="center"/>
      <protection/>
    </xf>
    <xf numFmtId="2" fontId="6" fillId="0" borderId="12" xfId="61" applyNumberFormat="1" applyFont="1" applyFill="1" applyBorder="1" applyAlignment="1" applyProtection="1">
      <alignment horizontal="center"/>
      <protection/>
    </xf>
    <xf numFmtId="2" fontId="6" fillId="0" borderId="13" xfId="61" applyNumberFormat="1" applyFont="1" applyFill="1" applyBorder="1" applyAlignment="1" applyProtection="1">
      <alignment horizontal="center"/>
      <protection/>
    </xf>
    <xf numFmtId="2" fontId="6" fillId="0" borderId="11" xfId="61" applyNumberFormat="1" applyFont="1" applyFill="1" applyBorder="1" applyAlignment="1" applyProtection="1">
      <alignment horizontal="right" indent="1"/>
      <protection/>
    </xf>
    <xf numFmtId="2" fontId="6" fillId="0" borderId="13" xfId="61" applyNumberFormat="1" applyFont="1" applyFill="1" applyBorder="1" applyAlignment="1" applyProtection="1">
      <alignment horizontal="right" indent="1"/>
      <protection/>
    </xf>
    <xf numFmtId="37" fontId="5" fillId="0" borderId="10" xfId="61" applyFont="1" applyFill="1" applyBorder="1" applyAlignment="1" applyProtection="1">
      <alignment horizontal="left"/>
      <protection/>
    </xf>
    <xf numFmtId="2" fontId="6" fillId="0" borderId="0" xfId="61" applyNumberFormat="1" applyFont="1" applyFill="1" applyBorder="1" applyAlignment="1" applyProtection="1">
      <alignment horizontal="right" indent="1"/>
      <protection/>
    </xf>
    <xf numFmtId="2" fontId="6" fillId="0" borderId="14" xfId="61" applyNumberFormat="1" applyFont="1" applyFill="1" applyBorder="1" applyAlignment="1" applyProtection="1">
      <alignment horizontal="right" indent="1"/>
      <protection/>
    </xf>
    <xf numFmtId="2" fontId="6" fillId="0" borderId="15" xfId="61" applyNumberFormat="1" applyFont="1" applyFill="1" applyBorder="1" applyAlignment="1" applyProtection="1">
      <alignment horizontal="right" indent="1"/>
      <protection/>
    </xf>
    <xf numFmtId="2" fontId="6" fillId="0" borderId="16" xfId="61" applyNumberFormat="1" applyFont="1" applyFill="1" applyBorder="1" applyAlignment="1" applyProtection="1">
      <alignment horizontal="right" indent="1"/>
      <protection/>
    </xf>
    <xf numFmtId="2" fontId="6" fillId="0" borderId="14" xfId="61" applyNumberFormat="1" applyFont="1" applyFill="1" applyBorder="1" applyProtection="1">
      <alignment/>
      <protection/>
    </xf>
    <xf numFmtId="2" fontId="6" fillId="0" borderId="16" xfId="61" applyNumberFormat="1" applyFont="1" applyFill="1" applyBorder="1" applyProtection="1">
      <alignment/>
      <protection/>
    </xf>
    <xf numFmtId="37" fontId="5" fillId="0" borderId="0" xfId="61" applyFont="1" applyFill="1" applyBorder="1" applyAlignment="1" applyProtection="1">
      <alignment horizontal="left"/>
      <protection/>
    </xf>
    <xf numFmtId="37" fontId="7" fillId="0" borderId="16" xfId="61" applyFont="1" applyFill="1" applyBorder="1" applyAlignment="1" applyProtection="1">
      <alignment horizontal="left"/>
      <protection/>
    </xf>
    <xf numFmtId="2" fontId="6" fillId="0" borderId="17" xfId="61" applyNumberFormat="1" applyFont="1" applyFill="1" applyBorder="1" applyAlignment="1" applyProtection="1">
      <alignment horizontal="right" indent="1"/>
      <protection/>
    </xf>
    <xf numFmtId="2" fontId="6" fillId="0" borderId="18" xfId="61" applyNumberFormat="1" applyFont="1" applyFill="1" applyBorder="1" applyAlignment="1" applyProtection="1">
      <alignment horizontal="right" indent="1"/>
      <protection/>
    </xf>
    <xf numFmtId="2" fontId="6" fillId="0" borderId="19" xfId="61" applyNumberFormat="1" applyFont="1" applyFill="1" applyBorder="1" applyAlignment="1" applyProtection="1">
      <alignment horizontal="right" indent="1"/>
      <protection/>
    </xf>
    <xf numFmtId="2" fontId="6" fillId="0" borderId="20" xfId="61" applyNumberFormat="1" applyFont="1" applyFill="1" applyBorder="1" applyAlignment="1" applyProtection="1">
      <alignment horizontal="right" indent="1"/>
      <protection/>
    </xf>
    <xf numFmtId="2" fontId="6" fillId="0" borderId="18" xfId="61" applyNumberFormat="1" applyFont="1" applyFill="1" applyBorder="1" applyProtection="1">
      <alignment/>
      <protection/>
    </xf>
    <xf numFmtId="2" fontId="6" fillId="0" borderId="20" xfId="61" applyNumberFormat="1" applyFont="1" applyFill="1" applyBorder="1" applyProtection="1">
      <alignment/>
      <protection/>
    </xf>
    <xf numFmtId="37" fontId="3" fillId="0" borderId="17" xfId="61" applyFont="1" applyFill="1" applyBorder="1">
      <alignment/>
      <protection/>
    </xf>
    <xf numFmtId="37" fontId="8" fillId="0" borderId="20" xfId="61" applyFont="1" applyFill="1" applyBorder="1" applyAlignment="1" applyProtection="1">
      <alignment horizontal="left"/>
      <protection/>
    </xf>
    <xf numFmtId="37" fontId="3" fillId="0" borderId="0" xfId="61" applyFont="1" applyFill="1" applyBorder="1">
      <alignment/>
      <protection/>
    </xf>
    <xf numFmtId="37" fontId="9" fillId="0" borderId="16" xfId="61" applyFont="1" applyFill="1" applyBorder="1" applyAlignment="1" applyProtection="1">
      <alignment horizontal="left"/>
      <protection/>
    </xf>
    <xf numFmtId="37" fontId="3" fillId="0" borderId="21" xfId="61" applyFont="1" applyFill="1" applyBorder="1" applyProtection="1">
      <alignment/>
      <protection/>
    </xf>
    <xf numFmtId="37" fontId="3" fillId="0" borderId="22" xfId="61" applyFont="1" applyFill="1" applyBorder="1" applyProtection="1">
      <alignment/>
      <protection/>
    </xf>
    <xf numFmtId="37" fontId="3" fillId="0" borderId="23" xfId="61" applyFont="1" applyFill="1" applyBorder="1" applyAlignment="1" applyProtection="1">
      <alignment horizontal="right"/>
      <protection/>
    </xf>
    <xf numFmtId="37" fontId="3" fillId="0" borderId="24" xfId="61" applyFont="1" applyFill="1" applyBorder="1" applyAlignment="1" applyProtection="1">
      <alignment horizontal="right"/>
      <protection/>
    </xf>
    <xf numFmtId="37" fontId="5" fillId="0" borderId="21" xfId="61" applyFont="1" applyFill="1" applyBorder="1" applyAlignment="1" applyProtection="1">
      <alignment horizontal="left"/>
      <protection/>
    </xf>
    <xf numFmtId="37" fontId="7" fillId="0" borderId="24" xfId="61" applyFont="1" applyFill="1" applyBorder="1" applyAlignment="1" applyProtection="1">
      <alignment horizontal="left"/>
      <protection/>
    </xf>
    <xf numFmtId="3" fontId="3" fillId="0" borderId="18" xfId="61" applyNumberFormat="1" applyFont="1" applyFill="1" applyBorder="1" applyAlignment="1">
      <alignment horizontal="right"/>
      <protection/>
    </xf>
    <xf numFmtId="3" fontId="3" fillId="0" borderId="19" xfId="61" applyNumberFormat="1" applyFont="1" applyFill="1" applyBorder="1" applyAlignment="1">
      <alignment horizontal="right"/>
      <protection/>
    </xf>
    <xf numFmtId="3" fontId="3" fillId="0" borderId="20" xfId="61" applyNumberFormat="1" applyFont="1" applyFill="1" applyBorder="1" applyAlignment="1">
      <alignment horizontal="right"/>
      <protection/>
    </xf>
    <xf numFmtId="3" fontId="3" fillId="0" borderId="25" xfId="61" applyNumberFormat="1" applyFont="1" applyFill="1" applyBorder="1" applyAlignment="1">
      <alignment horizontal="right"/>
      <protection/>
    </xf>
    <xf numFmtId="37" fontId="10" fillId="0" borderId="0" xfId="61" applyFont="1" applyFill="1" applyBorder="1" applyAlignment="1" applyProtection="1">
      <alignment horizontal="left"/>
      <protection/>
    </xf>
    <xf numFmtId="3" fontId="3" fillId="0" borderId="14" xfId="61" applyNumberFormat="1" applyFont="1" applyFill="1" applyBorder="1" applyAlignment="1">
      <alignment horizontal="right"/>
      <protection/>
    </xf>
    <xf numFmtId="3" fontId="3" fillId="0" borderId="15" xfId="61" applyNumberFormat="1" applyFont="1" applyFill="1" applyBorder="1" applyAlignment="1">
      <alignment horizontal="right"/>
      <protection/>
    </xf>
    <xf numFmtId="3" fontId="3" fillId="0" borderId="16" xfId="61" applyNumberFormat="1" applyFont="1" applyFill="1" applyBorder="1" applyAlignment="1">
      <alignment horizontal="right"/>
      <protection/>
    </xf>
    <xf numFmtId="37" fontId="11" fillId="0" borderId="24" xfId="61" applyFont="1" applyFill="1" applyBorder="1" applyAlignment="1" applyProtection="1">
      <alignment horizontal="left"/>
      <protection/>
    </xf>
    <xf numFmtId="37" fontId="5" fillId="0" borderId="0" xfId="61" applyFont="1">
      <alignment/>
      <protection/>
    </xf>
    <xf numFmtId="37" fontId="3" fillId="0" borderId="0" xfId="61" applyFont="1" applyFill="1" applyBorder="1" applyProtection="1">
      <alignment/>
      <protection/>
    </xf>
    <xf numFmtId="37" fontId="3" fillId="0" borderId="15" xfId="61" applyFont="1" applyFill="1" applyBorder="1" applyProtection="1">
      <alignment/>
      <protection/>
    </xf>
    <xf numFmtId="37" fontId="3" fillId="0" borderId="14" xfId="61" applyFont="1" applyFill="1" applyBorder="1" applyAlignment="1" applyProtection="1">
      <alignment horizontal="right"/>
      <protection/>
    </xf>
    <xf numFmtId="37" fontId="3" fillId="0" borderId="16" xfId="61" applyFont="1" applyFill="1" applyBorder="1" applyAlignment="1" applyProtection="1">
      <alignment horizontal="right"/>
      <protection/>
    </xf>
    <xf numFmtId="3" fontId="3" fillId="0" borderId="16" xfId="61" applyNumberFormat="1" applyFont="1" applyFill="1" applyBorder="1">
      <alignment/>
      <protection/>
    </xf>
    <xf numFmtId="3" fontId="3" fillId="0" borderId="14" xfId="61" applyNumberFormat="1" applyFont="1" applyFill="1" applyBorder="1">
      <alignment/>
      <protection/>
    </xf>
    <xf numFmtId="3" fontId="3" fillId="0" borderId="23" xfId="61" applyNumberFormat="1" applyFont="1" applyFill="1" applyBorder="1">
      <alignment/>
      <protection/>
    </xf>
    <xf numFmtId="3" fontId="3" fillId="0" borderId="24" xfId="61" applyNumberFormat="1" applyFont="1" applyFill="1" applyBorder="1" applyAlignment="1">
      <alignment horizontal="right"/>
      <protection/>
    </xf>
    <xf numFmtId="37" fontId="6" fillId="0" borderId="24" xfId="61" applyFont="1" applyFill="1" applyBorder="1" applyAlignment="1">
      <alignment vertical="center"/>
      <protection/>
    </xf>
    <xf numFmtId="37" fontId="6" fillId="0" borderId="0" xfId="61" applyFont="1">
      <alignment/>
      <protection/>
    </xf>
    <xf numFmtId="37" fontId="14" fillId="0" borderId="0" xfId="61" applyFont="1">
      <alignment/>
      <protection/>
    </xf>
    <xf numFmtId="0" fontId="3" fillId="33" borderId="0" xfId="63" applyNumberFormat="1" applyFont="1" applyFill="1" applyBorder="1">
      <alignment/>
      <protection/>
    </xf>
    <xf numFmtId="37" fontId="3" fillId="0" borderId="24" xfId="61" applyFont="1" applyFill="1" applyBorder="1" applyProtection="1">
      <alignment/>
      <protection/>
    </xf>
    <xf numFmtId="0" fontId="3" fillId="0" borderId="0" xfId="64" applyFont="1">
      <alignment/>
      <protection/>
    </xf>
    <xf numFmtId="0" fontId="4" fillId="0" borderId="0" xfId="63" applyNumberFormat="1" applyFont="1" applyFill="1" applyBorder="1">
      <alignment/>
      <protection/>
    </xf>
    <xf numFmtId="0" fontId="4" fillId="0" borderId="0" xfId="64" applyFont="1">
      <alignment/>
      <protection/>
    </xf>
    <xf numFmtId="0" fontId="22" fillId="0" borderId="0" xfId="64" applyFont="1">
      <alignment/>
      <protection/>
    </xf>
    <xf numFmtId="3" fontId="23" fillId="34" borderId="26" xfId="64" applyNumberFormat="1" applyFont="1" applyFill="1" applyBorder="1">
      <alignment/>
      <protection/>
    </xf>
    <xf numFmtId="3" fontId="23" fillId="34" borderId="27" xfId="64" applyNumberFormat="1" applyFont="1" applyFill="1" applyBorder="1">
      <alignment/>
      <protection/>
    </xf>
    <xf numFmtId="10" fontId="23" fillId="34" borderId="28" xfId="64" applyNumberFormat="1" applyFont="1" applyFill="1" applyBorder="1">
      <alignment/>
      <protection/>
    </xf>
    <xf numFmtId="3" fontId="23" fillId="34" borderId="29" xfId="64" applyNumberFormat="1" applyFont="1" applyFill="1" applyBorder="1">
      <alignment/>
      <protection/>
    </xf>
    <xf numFmtId="3" fontId="23" fillId="34" borderId="30" xfId="64" applyNumberFormat="1" applyFont="1" applyFill="1" applyBorder="1">
      <alignment/>
      <protection/>
    </xf>
    <xf numFmtId="0" fontId="23" fillId="34" borderId="27" xfId="64" applyNumberFormat="1" applyFont="1" applyFill="1" applyBorder="1">
      <alignment/>
      <protection/>
    </xf>
    <xf numFmtId="49" fontId="3" fillId="0" borderId="0" xfId="64" applyNumberFormat="1" applyFont="1" applyAlignment="1">
      <alignment horizontal="center" vertical="center" wrapText="1"/>
      <protection/>
    </xf>
    <xf numFmtId="49" fontId="5" fillId="35" borderId="31" xfId="64" applyNumberFormat="1" applyFont="1" applyFill="1" applyBorder="1" applyAlignment="1">
      <alignment horizontal="center" vertical="center" wrapText="1"/>
      <protection/>
    </xf>
    <xf numFmtId="49" fontId="5" fillId="35" borderId="21" xfId="64" applyNumberFormat="1" applyFont="1" applyFill="1" applyBorder="1" applyAlignment="1">
      <alignment horizontal="center" vertical="center" wrapText="1"/>
      <protection/>
    </xf>
    <xf numFmtId="49" fontId="5" fillId="35" borderId="32" xfId="64" applyNumberFormat="1" applyFont="1" applyFill="1" applyBorder="1" applyAlignment="1">
      <alignment horizontal="center" vertical="center" wrapText="1"/>
      <protection/>
    </xf>
    <xf numFmtId="49" fontId="5" fillId="35" borderId="33" xfId="64" applyNumberFormat="1" applyFont="1" applyFill="1" applyBorder="1" applyAlignment="1">
      <alignment horizontal="center" vertical="center" wrapText="1"/>
      <protection/>
    </xf>
    <xf numFmtId="49" fontId="6" fillId="0" borderId="0" xfId="64" applyNumberFormat="1" applyFont="1" applyAlignment="1">
      <alignment horizontal="center" vertical="center" wrapText="1"/>
      <protection/>
    </xf>
    <xf numFmtId="0" fontId="3" fillId="0" borderId="0" xfId="63" applyNumberFormat="1" applyFont="1" applyFill="1" applyBorder="1">
      <alignment/>
      <protection/>
    </xf>
    <xf numFmtId="0" fontId="3" fillId="0" borderId="0" xfId="58" applyFont="1" applyFill="1">
      <alignment/>
      <protection/>
    </xf>
    <xf numFmtId="0" fontId="6" fillId="0" borderId="0" xfId="63" applyNumberFormat="1" applyFont="1" applyFill="1" applyBorder="1">
      <alignment/>
      <protection/>
    </xf>
    <xf numFmtId="0" fontId="26" fillId="0" borderId="0" xfId="58" applyFont="1" applyFill="1" applyAlignment="1">
      <alignment vertical="center"/>
      <protection/>
    </xf>
    <xf numFmtId="10" fontId="26" fillId="34" borderId="34" xfId="58" applyNumberFormat="1" applyFont="1" applyFill="1" applyBorder="1" applyAlignment="1">
      <alignment horizontal="right" vertical="center"/>
      <protection/>
    </xf>
    <xf numFmtId="3" fontId="26" fillId="34" borderId="35" xfId="58" applyNumberFormat="1" applyFont="1" applyFill="1" applyBorder="1" applyAlignment="1">
      <alignment vertical="center"/>
      <protection/>
    </xf>
    <xf numFmtId="3" fontId="26" fillId="34" borderId="36" xfId="58" applyNumberFormat="1" applyFont="1" applyFill="1" applyBorder="1" applyAlignment="1">
      <alignment vertical="center"/>
      <protection/>
    </xf>
    <xf numFmtId="3" fontId="26" fillId="34" borderId="37" xfId="58" applyNumberFormat="1" applyFont="1" applyFill="1" applyBorder="1" applyAlignment="1">
      <alignment vertical="center"/>
      <protection/>
    </xf>
    <xf numFmtId="3" fontId="26" fillId="34" borderId="38" xfId="58" applyNumberFormat="1" applyFont="1" applyFill="1" applyBorder="1" applyAlignment="1">
      <alignment vertical="center"/>
      <protection/>
    </xf>
    <xf numFmtId="181" fontId="26" fillId="34" borderId="39" xfId="58" applyNumberFormat="1" applyFont="1" applyFill="1" applyBorder="1" applyAlignment="1">
      <alignment vertical="center"/>
      <protection/>
    </xf>
    <xf numFmtId="3" fontId="26" fillId="34" borderId="40" xfId="58" applyNumberFormat="1" applyFont="1" applyFill="1" applyBorder="1" applyAlignment="1">
      <alignment vertical="center"/>
      <protection/>
    </xf>
    <xf numFmtId="10" fontId="26" fillId="34" borderId="39" xfId="58" applyNumberFormat="1" applyFont="1" applyFill="1" applyBorder="1" applyAlignment="1">
      <alignment horizontal="right" vertical="center"/>
      <protection/>
    </xf>
    <xf numFmtId="3" fontId="26" fillId="34" borderId="41" xfId="58" applyNumberFormat="1" applyFont="1" applyFill="1" applyBorder="1" applyAlignment="1">
      <alignment vertical="center"/>
      <protection/>
    </xf>
    <xf numFmtId="0" fontId="26" fillId="34" borderId="42" xfId="58" applyNumberFormat="1" applyFont="1" applyFill="1" applyBorder="1" applyAlignment="1">
      <alignment vertical="center"/>
      <protection/>
    </xf>
    <xf numFmtId="1" fontId="14" fillId="0" borderId="0" xfId="58" applyNumberFormat="1" applyFont="1" applyFill="1" applyAlignment="1">
      <alignment horizontal="center" vertical="center" wrapText="1"/>
      <protection/>
    </xf>
    <xf numFmtId="49" fontId="13" fillId="35" borderId="43" xfId="58" applyNumberFormat="1" applyFont="1" applyFill="1" applyBorder="1" applyAlignment="1">
      <alignment horizontal="center" vertical="center" wrapText="1"/>
      <protection/>
    </xf>
    <xf numFmtId="49" fontId="13" fillId="35" borderId="44" xfId="58" applyNumberFormat="1" applyFont="1" applyFill="1" applyBorder="1" applyAlignment="1">
      <alignment horizontal="center" vertical="center" wrapText="1"/>
      <protection/>
    </xf>
    <xf numFmtId="49" fontId="13" fillId="35" borderId="45" xfId="58" applyNumberFormat="1" applyFont="1" applyFill="1" applyBorder="1" applyAlignment="1">
      <alignment horizontal="center" vertical="center" wrapText="1"/>
      <protection/>
    </xf>
    <xf numFmtId="49" fontId="13" fillId="35" borderId="46" xfId="58" applyNumberFormat="1" applyFont="1" applyFill="1" applyBorder="1" applyAlignment="1">
      <alignment horizontal="center" vertical="center" wrapText="1"/>
      <protection/>
    </xf>
    <xf numFmtId="1" fontId="27" fillId="0" borderId="0" xfId="58" applyNumberFormat="1" applyFont="1" applyFill="1" applyAlignment="1">
      <alignment horizontal="center" vertical="center" wrapText="1"/>
      <protection/>
    </xf>
    <xf numFmtId="0" fontId="29" fillId="0" borderId="0" xfId="58" applyFont="1" applyFill="1">
      <alignment/>
      <protection/>
    </xf>
    <xf numFmtId="0" fontId="3" fillId="0" borderId="0" xfId="65" applyFont="1">
      <alignment/>
      <protection/>
    </xf>
    <xf numFmtId="0" fontId="22" fillId="0" borderId="0" xfId="65" applyFont="1">
      <alignment/>
      <protection/>
    </xf>
    <xf numFmtId="0" fontId="25" fillId="0" borderId="0" xfId="65" applyFont="1">
      <alignment/>
      <protection/>
    </xf>
    <xf numFmtId="1" fontId="3" fillId="0" borderId="0" xfId="65" applyNumberFormat="1" applyFont="1" applyAlignment="1">
      <alignment horizontal="center" vertical="center" wrapText="1"/>
      <protection/>
    </xf>
    <xf numFmtId="0" fontId="3" fillId="0" borderId="0" xfId="65" applyFont="1" applyAlignment="1">
      <alignment vertical="center"/>
      <protection/>
    </xf>
    <xf numFmtId="0" fontId="5" fillId="0" borderId="0" xfId="58" applyFont="1" applyFill="1">
      <alignment/>
      <protection/>
    </xf>
    <xf numFmtId="10" fontId="12" fillId="36" borderId="47" xfId="58" applyNumberFormat="1" applyFont="1" applyFill="1" applyBorder="1" applyAlignment="1">
      <alignment horizontal="right"/>
      <protection/>
    </xf>
    <xf numFmtId="3" fontId="12" fillId="36" borderId="48" xfId="58" applyNumberFormat="1" applyFont="1" applyFill="1" applyBorder="1">
      <alignment/>
      <protection/>
    </xf>
    <xf numFmtId="3" fontId="12" fillId="36" borderId="49" xfId="58" applyNumberFormat="1" applyFont="1" applyFill="1" applyBorder="1">
      <alignment/>
      <protection/>
    </xf>
    <xf numFmtId="3" fontId="12" fillId="36" borderId="50" xfId="58" applyNumberFormat="1" applyFont="1" applyFill="1" applyBorder="1">
      <alignment/>
      <protection/>
    </xf>
    <xf numFmtId="10" fontId="12" fillId="36" borderId="51" xfId="58" applyNumberFormat="1" applyFont="1" applyFill="1" applyBorder="1">
      <alignment/>
      <protection/>
    </xf>
    <xf numFmtId="10" fontId="12" fillId="36" borderId="51" xfId="58" applyNumberFormat="1" applyFont="1" applyFill="1" applyBorder="1" applyAlignment="1">
      <alignment horizontal="right"/>
      <protection/>
    </xf>
    <xf numFmtId="0" fontId="12" fillId="36" borderId="52" xfId="58" applyFont="1" applyFill="1" applyBorder="1">
      <alignment/>
      <protection/>
    </xf>
    <xf numFmtId="0" fontId="12" fillId="0" borderId="0" xfId="58" applyFont="1" applyFill="1" applyAlignment="1">
      <alignment vertical="center"/>
      <protection/>
    </xf>
    <xf numFmtId="10" fontId="12" fillId="36" borderId="53" xfId="58" applyNumberFormat="1" applyFont="1" applyFill="1" applyBorder="1" applyAlignment="1">
      <alignment horizontal="right" vertical="center"/>
      <protection/>
    </xf>
    <xf numFmtId="3" fontId="12" fillId="36" borderId="54" xfId="58" applyNumberFormat="1" applyFont="1" applyFill="1" applyBorder="1" applyAlignment="1">
      <alignment vertical="center"/>
      <protection/>
    </xf>
    <xf numFmtId="3" fontId="12" fillId="36" borderId="55" xfId="58" applyNumberFormat="1" applyFont="1" applyFill="1" applyBorder="1" applyAlignment="1">
      <alignment vertical="center"/>
      <protection/>
    </xf>
    <xf numFmtId="3" fontId="12" fillId="36" borderId="56" xfId="58" applyNumberFormat="1" applyFont="1" applyFill="1" applyBorder="1" applyAlignment="1">
      <alignment vertical="center"/>
      <protection/>
    </xf>
    <xf numFmtId="10" fontId="12" fillId="36" borderId="57" xfId="58" applyNumberFormat="1" applyFont="1" applyFill="1" applyBorder="1" applyAlignment="1">
      <alignment vertical="center"/>
      <protection/>
    </xf>
    <xf numFmtId="10" fontId="12" fillId="36" borderId="57" xfId="58" applyNumberFormat="1" applyFont="1" applyFill="1" applyBorder="1" applyAlignment="1">
      <alignment horizontal="right" vertical="center"/>
      <protection/>
    </xf>
    <xf numFmtId="0" fontId="12" fillId="36" borderId="58" xfId="58" applyFont="1" applyFill="1" applyBorder="1" applyAlignment="1">
      <alignment vertical="center"/>
      <protection/>
    </xf>
    <xf numFmtId="1" fontId="3" fillId="0" borderId="0" xfId="58" applyNumberFormat="1" applyFont="1" applyFill="1" applyAlignment="1">
      <alignment horizontal="center" vertical="center" wrapText="1"/>
      <protection/>
    </xf>
    <xf numFmtId="49" fontId="12" fillId="35" borderId="43" xfId="58" applyNumberFormat="1" applyFont="1" applyFill="1" applyBorder="1" applyAlignment="1">
      <alignment horizontal="center" vertical="center" wrapText="1"/>
      <protection/>
    </xf>
    <xf numFmtId="49" fontId="12" fillId="35" borderId="44" xfId="58" applyNumberFormat="1" applyFont="1" applyFill="1" applyBorder="1" applyAlignment="1">
      <alignment horizontal="center" vertical="center" wrapText="1"/>
      <protection/>
    </xf>
    <xf numFmtId="49" fontId="12" fillId="35" borderId="45" xfId="58" applyNumberFormat="1" applyFont="1" applyFill="1" applyBorder="1" applyAlignment="1">
      <alignment horizontal="center" vertical="center" wrapText="1"/>
      <protection/>
    </xf>
    <xf numFmtId="0" fontId="14" fillId="0" borderId="0" xfId="58" applyFont="1" applyFill="1">
      <alignment/>
      <protection/>
    </xf>
    <xf numFmtId="10" fontId="6" fillId="36" borderId="47" xfId="58" applyNumberFormat="1" applyFont="1" applyFill="1" applyBorder="1" applyAlignment="1">
      <alignment horizontal="right"/>
      <protection/>
    </xf>
    <xf numFmtId="3" fontId="6" fillId="36" borderId="59" xfId="58" applyNumberFormat="1" applyFont="1" applyFill="1" applyBorder="1">
      <alignment/>
      <protection/>
    </xf>
    <xf numFmtId="3" fontId="6" fillId="36" borderId="60" xfId="58" applyNumberFormat="1" applyFont="1" applyFill="1" applyBorder="1">
      <alignment/>
      <protection/>
    </xf>
    <xf numFmtId="3" fontId="6" fillId="36" borderId="48" xfId="58" applyNumberFormat="1" applyFont="1" applyFill="1" applyBorder="1">
      <alignment/>
      <protection/>
    </xf>
    <xf numFmtId="3" fontId="6" fillId="36" borderId="49" xfId="58" applyNumberFormat="1" applyFont="1" applyFill="1" applyBorder="1">
      <alignment/>
      <protection/>
    </xf>
    <xf numFmtId="3" fontId="6" fillId="36" borderId="50" xfId="58" applyNumberFormat="1" applyFont="1" applyFill="1" applyBorder="1">
      <alignment/>
      <protection/>
    </xf>
    <xf numFmtId="10" fontId="6" fillId="36" borderId="51" xfId="58" applyNumberFormat="1" applyFont="1" applyFill="1" applyBorder="1">
      <alignment/>
      <protection/>
    </xf>
    <xf numFmtId="10" fontId="6" fillId="36" borderId="51" xfId="58" applyNumberFormat="1" applyFont="1" applyFill="1" applyBorder="1" applyAlignment="1">
      <alignment horizontal="right"/>
      <protection/>
    </xf>
    <xf numFmtId="0" fontId="6" fillId="36" borderId="52" xfId="58" applyFont="1" applyFill="1" applyBorder="1">
      <alignment/>
      <protection/>
    </xf>
    <xf numFmtId="0" fontId="12" fillId="0" borderId="0" xfId="58" applyFont="1" applyFill="1">
      <alignment/>
      <protection/>
    </xf>
    <xf numFmtId="10" fontId="6" fillId="36" borderId="53" xfId="58" applyNumberFormat="1" applyFont="1" applyFill="1" applyBorder="1" applyAlignment="1">
      <alignment horizontal="right"/>
      <protection/>
    </xf>
    <xf numFmtId="3" fontId="6" fillId="36" borderId="61" xfId="58" applyNumberFormat="1" applyFont="1" applyFill="1" applyBorder="1">
      <alignment/>
      <protection/>
    </xf>
    <xf numFmtId="3" fontId="6" fillId="36" borderId="62" xfId="58" applyNumberFormat="1" applyFont="1" applyFill="1" applyBorder="1">
      <alignment/>
      <protection/>
    </xf>
    <xf numFmtId="3" fontId="6" fillId="36" borderId="54" xfId="58" applyNumberFormat="1" applyFont="1" applyFill="1" applyBorder="1">
      <alignment/>
      <protection/>
    </xf>
    <xf numFmtId="3" fontId="6" fillId="36" borderId="55" xfId="58" applyNumberFormat="1" applyFont="1" applyFill="1" applyBorder="1">
      <alignment/>
      <protection/>
    </xf>
    <xf numFmtId="3" fontId="6" fillId="36" borderId="56" xfId="58" applyNumberFormat="1" applyFont="1" applyFill="1" applyBorder="1">
      <alignment/>
      <protection/>
    </xf>
    <xf numFmtId="10" fontId="6" fillId="36" borderId="57" xfId="58" applyNumberFormat="1" applyFont="1" applyFill="1" applyBorder="1">
      <alignment/>
      <protection/>
    </xf>
    <xf numFmtId="10" fontId="6" fillId="36" borderId="57" xfId="58" applyNumberFormat="1" applyFont="1" applyFill="1" applyBorder="1" applyAlignment="1">
      <alignment horizontal="right"/>
      <protection/>
    </xf>
    <xf numFmtId="0" fontId="6" fillId="36" borderId="58" xfId="58" applyFont="1" applyFill="1" applyBorder="1">
      <alignment/>
      <protection/>
    </xf>
    <xf numFmtId="10" fontId="26" fillId="8" borderId="63" xfId="58" applyNumberFormat="1" applyFont="1" applyFill="1" applyBorder="1" applyAlignment="1">
      <alignment horizontal="right" vertical="center"/>
      <protection/>
    </xf>
    <xf numFmtId="3" fontId="26" fillId="8" borderId="64" xfId="58" applyNumberFormat="1" applyFont="1" applyFill="1" applyBorder="1" applyAlignment="1">
      <alignment vertical="center"/>
      <protection/>
    </xf>
    <xf numFmtId="3" fontId="26" fillId="8" borderId="65" xfId="58" applyNumberFormat="1" applyFont="1" applyFill="1" applyBorder="1" applyAlignment="1">
      <alignment vertical="center"/>
      <protection/>
    </xf>
    <xf numFmtId="3" fontId="26" fillId="8" borderId="66" xfId="58" applyNumberFormat="1" applyFont="1" applyFill="1" applyBorder="1" applyAlignment="1">
      <alignment vertical="center"/>
      <protection/>
    </xf>
    <xf numFmtId="3" fontId="26" fillId="8" borderId="0" xfId="58" applyNumberFormat="1" applyFont="1" applyFill="1" applyBorder="1" applyAlignment="1">
      <alignment vertical="center"/>
      <protection/>
    </xf>
    <xf numFmtId="3" fontId="26" fillId="8" borderId="67" xfId="58" applyNumberFormat="1" applyFont="1" applyFill="1" applyBorder="1" applyAlignment="1">
      <alignment vertical="center"/>
      <protection/>
    </xf>
    <xf numFmtId="10" fontId="26" fillId="8" borderId="68" xfId="58" applyNumberFormat="1" applyFont="1" applyFill="1" applyBorder="1" applyAlignment="1">
      <alignment vertical="center"/>
      <protection/>
    </xf>
    <xf numFmtId="10" fontId="26" fillId="8" borderId="68" xfId="58" applyNumberFormat="1" applyFont="1" applyFill="1" applyBorder="1" applyAlignment="1">
      <alignment horizontal="right" vertical="center"/>
      <protection/>
    </xf>
    <xf numFmtId="0" fontId="26" fillId="8" borderId="69" xfId="58" applyNumberFormat="1" applyFont="1" applyFill="1" applyBorder="1" applyAlignment="1">
      <alignment vertical="center"/>
      <protection/>
    </xf>
    <xf numFmtId="0" fontId="26" fillId="37" borderId="69" xfId="58" applyNumberFormat="1" applyFont="1" applyFill="1" applyBorder="1" applyAlignment="1">
      <alignment vertical="center"/>
      <protection/>
    </xf>
    <xf numFmtId="3" fontId="12" fillId="36" borderId="62" xfId="58" applyNumberFormat="1" applyFont="1" applyFill="1" applyBorder="1" applyAlignment="1">
      <alignment vertical="center"/>
      <protection/>
    </xf>
    <xf numFmtId="10" fontId="12" fillId="36" borderId="70" xfId="58" applyNumberFormat="1" applyFont="1" applyFill="1" applyBorder="1" applyAlignment="1">
      <alignment horizontal="right" vertical="center"/>
      <protection/>
    </xf>
    <xf numFmtId="3" fontId="12" fillId="36" borderId="71" xfId="58" applyNumberFormat="1" applyFont="1" applyFill="1" applyBorder="1" applyAlignment="1">
      <alignment vertical="center"/>
      <protection/>
    </xf>
    <xf numFmtId="3" fontId="12" fillId="36" borderId="72" xfId="58" applyNumberFormat="1" applyFont="1" applyFill="1" applyBorder="1" applyAlignment="1">
      <alignment vertical="center"/>
      <protection/>
    </xf>
    <xf numFmtId="3" fontId="12" fillId="36" borderId="73" xfId="58" applyNumberFormat="1" applyFont="1" applyFill="1" applyBorder="1" applyAlignment="1">
      <alignment vertical="center"/>
      <protection/>
    </xf>
    <xf numFmtId="10" fontId="12" fillId="36" borderId="74" xfId="58" applyNumberFormat="1" applyFont="1" applyFill="1" applyBorder="1" applyAlignment="1">
      <alignment vertical="center"/>
      <protection/>
    </xf>
    <xf numFmtId="10" fontId="12" fillId="36" borderId="74" xfId="58" applyNumberFormat="1" applyFont="1" applyFill="1" applyBorder="1" applyAlignment="1">
      <alignment horizontal="right" vertical="center"/>
      <protection/>
    </xf>
    <xf numFmtId="0" fontId="12" fillId="36" borderId="75" xfId="58" applyFont="1" applyFill="1" applyBorder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10" fontId="12" fillId="36" borderId="47" xfId="58" applyNumberFormat="1" applyFont="1" applyFill="1" applyBorder="1" applyAlignment="1">
      <alignment horizontal="right" vertical="center"/>
      <protection/>
    </xf>
    <xf numFmtId="3" fontId="12" fillId="36" borderId="48" xfId="58" applyNumberFormat="1" applyFont="1" applyFill="1" applyBorder="1" applyAlignment="1">
      <alignment vertical="center"/>
      <protection/>
    </xf>
    <xf numFmtId="3" fontId="12" fillId="36" borderId="49" xfId="58" applyNumberFormat="1" applyFont="1" applyFill="1" applyBorder="1" applyAlignment="1">
      <alignment vertical="center"/>
      <protection/>
    </xf>
    <xf numFmtId="3" fontId="12" fillId="36" borderId="50" xfId="58" applyNumberFormat="1" applyFont="1" applyFill="1" applyBorder="1" applyAlignment="1">
      <alignment vertical="center"/>
      <protection/>
    </xf>
    <xf numFmtId="10" fontId="12" fillId="36" borderId="51" xfId="58" applyNumberFormat="1" applyFont="1" applyFill="1" applyBorder="1" applyAlignment="1">
      <alignment vertical="center"/>
      <protection/>
    </xf>
    <xf numFmtId="0" fontId="12" fillId="36" borderId="52" xfId="58" applyFont="1" applyFill="1" applyBorder="1" applyAlignment="1">
      <alignment vertical="center"/>
      <protection/>
    </xf>
    <xf numFmtId="0" fontId="34" fillId="0" borderId="0" xfId="57" applyFont="1" applyFill="1">
      <alignment/>
      <protection/>
    </xf>
    <xf numFmtId="0" fontId="35" fillId="0" borderId="0" xfId="57" applyFont="1" applyFill="1">
      <alignment/>
      <protection/>
    </xf>
    <xf numFmtId="17" fontId="35" fillId="0" borderId="0" xfId="57" applyNumberFormat="1" applyFont="1" applyFill="1">
      <alignment/>
      <protection/>
    </xf>
    <xf numFmtId="0" fontId="38" fillId="34" borderId="76" xfId="57" applyFont="1" applyFill="1" applyBorder="1">
      <alignment/>
      <protection/>
    </xf>
    <xf numFmtId="0" fontId="39" fillId="34" borderId="77" xfId="46" applyFont="1" applyFill="1" applyBorder="1" applyAlignment="1" applyProtection="1">
      <alignment horizontal="left" indent="1"/>
      <protection/>
    </xf>
    <xf numFmtId="0" fontId="38" fillId="34" borderId="78" xfId="57" applyFont="1" applyFill="1" applyBorder="1">
      <alignment/>
      <protection/>
    </xf>
    <xf numFmtId="0" fontId="39" fillId="34" borderId="79" xfId="46" applyFont="1" applyFill="1" applyBorder="1" applyAlignment="1" applyProtection="1">
      <alignment horizontal="left" indent="1"/>
      <protection/>
    </xf>
    <xf numFmtId="0" fontId="39" fillId="34" borderId="70" xfId="46" applyFont="1" applyFill="1" applyBorder="1" applyAlignment="1" applyProtection="1">
      <alignment horizontal="left" indent="1"/>
      <protection/>
    </xf>
    <xf numFmtId="0" fontId="114" fillId="7" borderId="80" xfId="60" applyFont="1" applyFill="1" applyBorder="1">
      <alignment/>
      <protection/>
    </xf>
    <xf numFmtId="0" fontId="114" fillId="7" borderId="0" xfId="60" applyFont="1" applyFill="1">
      <alignment/>
      <protection/>
    </xf>
    <xf numFmtId="0" fontId="115" fillId="7" borderId="81" xfId="60" applyFont="1" applyFill="1" applyBorder="1" applyAlignment="1">
      <alignment/>
      <protection/>
    </xf>
    <xf numFmtId="0" fontId="116" fillId="7" borderId="64" xfId="60" applyFont="1" applyFill="1" applyBorder="1" applyAlignment="1">
      <alignment/>
      <protection/>
    </xf>
    <xf numFmtId="0" fontId="117" fillId="7" borderId="81" xfId="60" applyFont="1" applyFill="1" applyBorder="1" applyAlignment="1">
      <alignment/>
      <protection/>
    </xf>
    <xf numFmtId="0" fontId="118" fillId="7" borderId="64" xfId="60" applyFont="1" applyFill="1" applyBorder="1" applyAlignment="1">
      <alignment/>
      <protection/>
    </xf>
    <xf numFmtId="37" fontId="119" fillId="7" borderId="0" xfId="62" applyFont="1" applyFill="1">
      <alignment/>
      <protection/>
    </xf>
    <xf numFmtId="37" fontId="120" fillId="7" borderId="0" xfId="62" applyFont="1" applyFill="1">
      <alignment/>
      <protection/>
    </xf>
    <xf numFmtId="37" fontId="121" fillId="7" borderId="0" xfId="62" applyFont="1" applyFill="1" applyAlignment="1">
      <alignment horizontal="left" indent="1"/>
      <protection/>
    </xf>
    <xf numFmtId="37" fontId="122" fillId="7" borderId="0" xfId="62" applyFont="1" applyFill="1">
      <alignment/>
      <protection/>
    </xf>
    <xf numFmtId="37" fontId="3" fillId="0" borderId="16" xfId="61" applyFont="1" applyFill="1" applyBorder="1" applyProtection="1">
      <alignment/>
      <protection/>
    </xf>
    <xf numFmtId="0" fontId="26" fillId="34" borderId="36" xfId="58" applyNumberFormat="1" applyFont="1" applyFill="1" applyBorder="1" applyAlignment="1">
      <alignment vertical="center"/>
      <protection/>
    </xf>
    <xf numFmtId="0" fontId="5" fillId="3" borderId="0" xfId="58" applyFont="1" applyFill="1">
      <alignment/>
      <protection/>
    </xf>
    <xf numFmtId="0" fontId="3" fillId="3" borderId="0" xfId="58" applyFont="1" applyFill="1">
      <alignment/>
      <protection/>
    </xf>
    <xf numFmtId="49" fontId="13" fillId="35" borderId="82" xfId="58" applyNumberFormat="1" applyFont="1" applyFill="1" applyBorder="1" applyAlignment="1">
      <alignment horizontal="center" vertical="center" wrapText="1"/>
      <protection/>
    </xf>
    <xf numFmtId="37" fontId="123" fillId="7" borderId="0" xfId="62" applyFont="1" applyFill="1" applyAlignment="1">
      <alignment horizontal="left" indent="1"/>
      <protection/>
    </xf>
    <xf numFmtId="37" fontId="124" fillId="7" borderId="0" xfId="62" applyFont="1" applyFill="1">
      <alignment/>
      <protection/>
    </xf>
    <xf numFmtId="0" fontId="125" fillId="0" borderId="0" xfId="57" applyFont="1" applyFill="1">
      <alignment/>
      <protection/>
    </xf>
    <xf numFmtId="0" fontId="126" fillId="0" borderId="0" xfId="57" applyFont="1" applyFill="1">
      <alignment/>
      <protection/>
    </xf>
    <xf numFmtId="0" fontId="127" fillId="0" borderId="0" xfId="57" applyFont="1" applyFill="1">
      <alignment/>
      <protection/>
    </xf>
    <xf numFmtId="0" fontId="128" fillId="0" borderId="0" xfId="57" applyFont="1" applyFill="1">
      <alignment/>
      <protection/>
    </xf>
    <xf numFmtId="0" fontId="129" fillId="0" borderId="0" xfId="46" applyFont="1" applyFill="1" applyAlignment="1" applyProtection="1">
      <alignment/>
      <protection/>
    </xf>
    <xf numFmtId="37" fontId="42" fillId="0" borderId="0" xfId="61" applyFont="1">
      <alignment/>
      <protection/>
    </xf>
    <xf numFmtId="10" fontId="14" fillId="36" borderId="53" xfId="58" applyNumberFormat="1" applyFont="1" applyFill="1" applyBorder="1" applyAlignment="1">
      <alignment horizontal="right"/>
      <protection/>
    </xf>
    <xf numFmtId="0" fontId="130" fillId="33" borderId="0" xfId="0" applyFont="1" applyFill="1" applyAlignment="1">
      <alignment vertical="center"/>
    </xf>
    <xf numFmtId="37" fontId="131" fillId="0" borderId="0" xfId="61" applyFont="1">
      <alignment/>
      <protection/>
    </xf>
    <xf numFmtId="10" fontId="12" fillId="36" borderId="55" xfId="58" applyNumberFormat="1" applyFont="1" applyFill="1" applyBorder="1" applyAlignment="1">
      <alignment horizontal="right" vertical="center"/>
      <protection/>
    </xf>
    <xf numFmtId="10" fontId="12" fillId="36" borderId="49" xfId="58" applyNumberFormat="1" applyFont="1" applyFill="1" applyBorder="1" applyAlignment="1">
      <alignment horizontal="right" vertical="center"/>
      <protection/>
    </xf>
    <xf numFmtId="3" fontId="12" fillId="36" borderId="83" xfId="58" applyNumberFormat="1" applyFont="1" applyFill="1" applyBorder="1" applyAlignment="1">
      <alignment vertical="center"/>
      <protection/>
    </xf>
    <xf numFmtId="3" fontId="12" fillId="36" borderId="84" xfId="58" applyNumberFormat="1" applyFont="1" applyFill="1" applyBorder="1" applyAlignment="1">
      <alignment vertical="center"/>
      <protection/>
    </xf>
    <xf numFmtId="37" fontId="132" fillId="0" borderId="0" xfId="61" applyFont="1">
      <alignment/>
      <protection/>
    </xf>
    <xf numFmtId="37" fontId="3" fillId="0" borderId="63" xfId="61" applyFont="1" applyFill="1" applyBorder="1" applyProtection="1">
      <alignment/>
      <protection/>
    </xf>
    <xf numFmtId="37" fontId="3" fillId="0" borderId="85" xfId="61" applyFont="1" applyFill="1" applyBorder="1" applyProtection="1">
      <alignment/>
      <protection/>
    </xf>
    <xf numFmtId="3" fontId="3" fillId="0" borderId="63" xfId="61" applyNumberFormat="1" applyFont="1" applyFill="1" applyBorder="1" applyAlignment="1">
      <alignment horizontal="right"/>
      <protection/>
    </xf>
    <xf numFmtId="3" fontId="3" fillId="0" borderId="86" xfId="61" applyNumberFormat="1" applyFont="1" applyFill="1" applyBorder="1" applyAlignment="1">
      <alignment horizontal="right"/>
      <protection/>
    </xf>
    <xf numFmtId="2" fontId="6" fillId="0" borderId="86" xfId="61" applyNumberFormat="1" applyFont="1" applyFill="1" applyBorder="1" applyAlignment="1" applyProtection="1">
      <alignment horizontal="right" indent="1"/>
      <protection/>
    </xf>
    <xf numFmtId="2" fontId="6" fillId="0" borderId="63" xfId="61" applyNumberFormat="1" applyFont="1" applyFill="1" applyBorder="1" applyAlignment="1" applyProtection="1">
      <alignment horizontal="right" indent="1"/>
      <protection/>
    </xf>
    <xf numFmtId="2" fontId="6" fillId="0" borderId="87" xfId="61" applyNumberFormat="1" applyFont="1" applyFill="1" applyBorder="1" applyAlignment="1" applyProtection="1">
      <alignment horizontal="center"/>
      <protection/>
    </xf>
    <xf numFmtId="37" fontId="133" fillId="0" borderId="0" xfId="61" applyFont="1">
      <alignment/>
      <protection/>
    </xf>
    <xf numFmtId="10" fontId="12" fillId="36" borderId="55" xfId="58" applyNumberFormat="1" applyFont="1" applyFill="1" applyBorder="1" applyAlignment="1">
      <alignment vertical="center"/>
      <protection/>
    </xf>
    <xf numFmtId="10" fontId="12" fillId="36" borderId="49" xfId="58" applyNumberFormat="1" applyFont="1" applyFill="1" applyBorder="1" applyAlignment="1">
      <alignment vertical="center"/>
      <protection/>
    </xf>
    <xf numFmtId="3" fontId="26" fillId="37" borderId="67" xfId="58" applyNumberFormat="1" applyFont="1" applyFill="1" applyBorder="1" applyAlignment="1">
      <alignment vertical="center"/>
      <protection/>
    </xf>
    <xf numFmtId="3" fontId="26" fillId="37" borderId="0" xfId="58" applyNumberFormat="1" applyFont="1" applyFill="1" applyBorder="1" applyAlignment="1">
      <alignment vertical="center"/>
      <protection/>
    </xf>
    <xf numFmtId="3" fontId="26" fillId="37" borderId="66" xfId="58" applyNumberFormat="1" applyFont="1" applyFill="1" applyBorder="1" applyAlignment="1">
      <alignment vertical="center"/>
      <protection/>
    </xf>
    <xf numFmtId="181" fontId="26" fillId="37" borderId="68" xfId="58" applyNumberFormat="1" applyFont="1" applyFill="1" applyBorder="1" applyAlignment="1">
      <alignment vertical="center"/>
      <protection/>
    </xf>
    <xf numFmtId="10" fontId="26" fillId="37" borderId="63" xfId="58" applyNumberFormat="1" applyFont="1" applyFill="1" applyBorder="1" applyAlignment="1">
      <alignment horizontal="right" vertical="center"/>
      <protection/>
    </xf>
    <xf numFmtId="37" fontId="9" fillId="0" borderId="13" xfId="61" applyFont="1" applyFill="1" applyBorder="1" applyAlignment="1" applyProtection="1">
      <alignment horizontal="left"/>
      <protection/>
    </xf>
    <xf numFmtId="0" fontId="6" fillId="0" borderId="0" xfId="65" applyFont="1" applyAlignment="1">
      <alignment/>
      <protection/>
    </xf>
    <xf numFmtId="3" fontId="3" fillId="0" borderId="88" xfId="61" applyNumberFormat="1" applyFont="1" applyFill="1" applyBorder="1" applyAlignment="1">
      <alignment horizontal="right"/>
      <protection/>
    </xf>
    <xf numFmtId="3" fontId="3" fillId="0" borderId="89" xfId="61" applyNumberFormat="1" applyFont="1" applyFill="1" applyBorder="1">
      <alignment/>
      <protection/>
    </xf>
    <xf numFmtId="3" fontId="3" fillId="0" borderId="89" xfId="61" applyNumberFormat="1" applyFont="1" applyFill="1" applyBorder="1" applyAlignment="1">
      <alignment horizontal="right"/>
      <protection/>
    </xf>
    <xf numFmtId="37" fontId="3" fillId="0" borderId="90" xfId="61" applyFont="1" applyFill="1" applyBorder="1" applyProtection="1">
      <alignment/>
      <protection/>
    </xf>
    <xf numFmtId="37" fontId="3" fillId="0" borderId="88" xfId="61" applyFont="1" applyFill="1" applyBorder="1" applyAlignment="1" applyProtection="1">
      <alignment horizontal="right"/>
      <protection/>
    </xf>
    <xf numFmtId="37" fontId="3" fillId="0" borderId="89" xfId="61" applyFont="1" applyFill="1" applyBorder="1" applyAlignment="1" applyProtection="1">
      <alignment horizontal="right"/>
      <protection/>
    </xf>
    <xf numFmtId="37" fontId="3" fillId="0" borderId="91" xfId="61" applyFont="1" applyFill="1" applyBorder="1" applyProtection="1">
      <alignment/>
      <protection/>
    </xf>
    <xf numFmtId="37" fontId="3" fillId="0" borderId="88" xfId="61" applyFont="1" applyFill="1" applyBorder="1" applyProtection="1">
      <alignment/>
      <protection/>
    </xf>
    <xf numFmtId="37" fontId="3" fillId="0" borderId="77" xfId="61" applyFont="1" applyFill="1" applyBorder="1" applyProtection="1">
      <alignment/>
      <protection/>
    </xf>
    <xf numFmtId="2" fontId="6" fillId="0" borderId="16" xfId="67" applyNumberFormat="1" applyFont="1" applyFill="1" applyBorder="1" applyAlignment="1" applyProtection="1">
      <alignment horizontal="right" indent="1"/>
      <protection/>
    </xf>
    <xf numFmtId="2" fontId="6" fillId="0" borderId="14" xfId="67" applyNumberFormat="1" applyFont="1" applyFill="1" applyBorder="1" applyAlignment="1" applyProtection="1">
      <alignment horizontal="center"/>
      <protection/>
    </xf>
    <xf numFmtId="2" fontId="6" fillId="0" borderId="14" xfId="67" applyNumberFormat="1" applyFont="1" applyFill="1" applyBorder="1" applyAlignment="1" applyProtection="1">
      <alignment horizontal="right" indent="1"/>
      <protection/>
    </xf>
    <xf numFmtId="2" fontId="6" fillId="0" borderId="0" xfId="67" applyNumberFormat="1" applyFont="1" applyFill="1" applyBorder="1" applyAlignment="1" applyProtection="1">
      <alignment horizontal="center"/>
      <protection/>
    </xf>
    <xf numFmtId="2" fontId="6" fillId="0" borderId="16" xfId="67" applyNumberFormat="1" applyFont="1" applyFill="1" applyBorder="1" applyAlignment="1" applyProtection="1">
      <alignment horizontal="center"/>
      <protection/>
    </xf>
    <xf numFmtId="2" fontId="6" fillId="0" borderId="15" xfId="67" applyNumberFormat="1" applyFont="1" applyFill="1" applyBorder="1" applyAlignment="1" applyProtection="1">
      <alignment horizontal="center"/>
      <protection/>
    </xf>
    <xf numFmtId="2" fontId="6" fillId="0" borderId="63" xfId="67" applyNumberFormat="1" applyFont="1" applyFill="1" applyBorder="1" applyAlignment="1" applyProtection="1">
      <alignment horizontal="center"/>
      <protection/>
    </xf>
    <xf numFmtId="37" fontId="134" fillId="38" borderId="92" xfId="47" applyNumberFormat="1" applyFont="1" applyFill="1" applyBorder="1" applyAlignment="1">
      <alignment/>
    </xf>
    <xf numFmtId="37" fontId="41" fillId="38" borderId="93" xfId="47" applyNumberFormat="1" applyFont="1" applyFill="1" applyBorder="1" applyAlignment="1">
      <alignment/>
    </xf>
    <xf numFmtId="1" fontId="14" fillId="0" borderId="0" xfId="65" applyNumberFormat="1" applyFont="1" applyAlignment="1">
      <alignment horizontal="center" vertical="center" wrapText="1"/>
      <protection/>
    </xf>
    <xf numFmtId="37" fontId="31" fillId="38" borderId="93" xfId="47" applyNumberFormat="1" applyFont="1" applyFill="1" applyBorder="1" applyAlignment="1">
      <alignment/>
    </xf>
    <xf numFmtId="37" fontId="31" fillId="38" borderId="92" xfId="47" applyNumberFormat="1" applyFont="1" applyFill="1" applyBorder="1" applyAlignment="1">
      <alignment/>
    </xf>
    <xf numFmtId="0" fontId="3" fillId="33" borderId="0" xfId="58" applyFont="1" applyFill="1">
      <alignment/>
      <protection/>
    </xf>
    <xf numFmtId="37" fontId="31" fillId="33" borderId="0" xfId="47" applyNumberFormat="1" applyFont="1" applyFill="1" applyBorder="1" applyAlignment="1">
      <alignment horizontal="center"/>
    </xf>
    <xf numFmtId="0" fontId="10" fillId="0" borderId="0" xfId="57" applyFont="1" applyFill="1">
      <alignment/>
      <protection/>
    </xf>
    <xf numFmtId="0" fontId="7" fillId="0" borderId="0" xfId="57" applyFont="1" applyFill="1">
      <alignment/>
      <protection/>
    </xf>
    <xf numFmtId="49" fontId="22" fillId="0" borderId="0" xfId="64" applyNumberFormat="1" applyFont="1">
      <alignment/>
      <protection/>
    </xf>
    <xf numFmtId="49" fontId="3" fillId="0" borderId="0" xfId="64" applyNumberFormat="1" applyFont="1">
      <alignment/>
      <protection/>
    </xf>
    <xf numFmtId="49" fontId="14" fillId="0" borderId="0" xfId="64" applyNumberFormat="1" applyFont="1" applyAlignment="1">
      <alignment horizontal="center" vertical="center" wrapText="1"/>
      <protection/>
    </xf>
    <xf numFmtId="37" fontId="135" fillId="0" borderId="0" xfId="61" applyFont="1" applyFill="1" applyBorder="1" applyAlignment="1" applyProtection="1">
      <alignment horizontal="left"/>
      <protection/>
    </xf>
    <xf numFmtId="37" fontId="136" fillId="0" borderId="0" xfId="61" applyFont="1" applyFill="1" applyBorder="1" applyAlignment="1" applyProtection="1">
      <alignment horizontal="left"/>
      <protection/>
    </xf>
    <xf numFmtId="37" fontId="135" fillId="0" borderId="21" xfId="61" applyFont="1" applyFill="1" applyBorder="1" applyAlignment="1" applyProtection="1">
      <alignment horizontal="left"/>
      <protection/>
    </xf>
    <xf numFmtId="37" fontId="135" fillId="0" borderId="0" xfId="61" applyFont="1" applyFill="1" applyBorder="1" applyAlignment="1" applyProtection="1">
      <alignment horizontal="left" vertical="center"/>
      <protection/>
    </xf>
    <xf numFmtId="0" fontId="12" fillId="9" borderId="0" xfId="58" applyFont="1" applyFill="1">
      <alignment/>
      <protection/>
    </xf>
    <xf numFmtId="0" fontId="6" fillId="9" borderId="0" xfId="58" applyFont="1" applyFill="1">
      <alignment/>
      <protection/>
    </xf>
    <xf numFmtId="0" fontId="3" fillId="0" borderId="94" xfId="58" applyFont="1" applyFill="1" applyBorder="1">
      <alignment/>
      <protection/>
    </xf>
    <xf numFmtId="3" fontId="3" fillId="0" borderId="95" xfId="58" applyNumberFormat="1" applyFont="1" applyFill="1" applyBorder="1">
      <alignment/>
      <protection/>
    </xf>
    <xf numFmtId="3" fontId="3" fillId="0" borderId="96" xfId="58" applyNumberFormat="1" applyFont="1" applyFill="1" applyBorder="1">
      <alignment/>
      <protection/>
    </xf>
    <xf numFmtId="3" fontId="3" fillId="0" borderId="97" xfId="58" applyNumberFormat="1" applyFont="1" applyFill="1" applyBorder="1">
      <alignment/>
      <protection/>
    </xf>
    <xf numFmtId="10" fontId="3" fillId="0" borderId="98" xfId="58" applyNumberFormat="1" applyFont="1" applyFill="1" applyBorder="1">
      <alignment/>
      <protection/>
    </xf>
    <xf numFmtId="10" fontId="3" fillId="0" borderId="98" xfId="58" applyNumberFormat="1" applyFont="1" applyFill="1" applyBorder="1" applyAlignment="1">
      <alignment horizontal="right"/>
      <protection/>
    </xf>
    <xf numFmtId="10" fontId="3" fillId="0" borderId="99" xfId="58" applyNumberFormat="1" applyFont="1" applyFill="1" applyBorder="1" applyAlignment="1">
      <alignment horizontal="right"/>
      <protection/>
    </xf>
    <xf numFmtId="0" fontId="3" fillId="0" borderId="100" xfId="58" applyFont="1" applyFill="1" applyBorder="1">
      <alignment/>
      <protection/>
    </xf>
    <xf numFmtId="3" fontId="3" fillId="0" borderId="101" xfId="58" applyNumberFormat="1" applyFont="1" applyFill="1" applyBorder="1">
      <alignment/>
      <protection/>
    </xf>
    <xf numFmtId="3" fontId="3" fillId="0" borderId="102" xfId="58" applyNumberFormat="1" applyFont="1" applyFill="1" applyBorder="1">
      <alignment/>
      <protection/>
    </xf>
    <xf numFmtId="3" fontId="3" fillId="0" borderId="103" xfId="58" applyNumberFormat="1" applyFont="1" applyFill="1" applyBorder="1">
      <alignment/>
      <protection/>
    </xf>
    <xf numFmtId="10" fontId="3" fillId="0" borderId="104" xfId="58" applyNumberFormat="1" applyFont="1" applyFill="1" applyBorder="1">
      <alignment/>
      <protection/>
    </xf>
    <xf numFmtId="10" fontId="3" fillId="0" borderId="104" xfId="58" applyNumberFormat="1" applyFont="1" applyFill="1" applyBorder="1" applyAlignment="1">
      <alignment horizontal="right"/>
      <protection/>
    </xf>
    <xf numFmtId="10" fontId="3" fillId="0" borderId="105" xfId="58" applyNumberFormat="1" applyFont="1" applyFill="1" applyBorder="1" applyAlignment="1">
      <alignment horizontal="right"/>
      <protection/>
    </xf>
    <xf numFmtId="0" fontId="3" fillId="0" borderId="106" xfId="58" applyFont="1" applyFill="1" applyBorder="1">
      <alignment/>
      <protection/>
    </xf>
    <xf numFmtId="3" fontId="3" fillId="0" borderId="107" xfId="58" applyNumberFormat="1" applyFont="1" applyFill="1" applyBorder="1">
      <alignment/>
      <protection/>
    </xf>
    <xf numFmtId="3" fontId="3" fillId="0" borderId="108" xfId="58" applyNumberFormat="1" applyFont="1" applyFill="1" applyBorder="1">
      <alignment/>
      <protection/>
    </xf>
    <xf numFmtId="3" fontId="3" fillId="0" borderId="109" xfId="58" applyNumberFormat="1" applyFont="1" applyFill="1" applyBorder="1">
      <alignment/>
      <protection/>
    </xf>
    <xf numFmtId="10" fontId="3" fillId="0" borderId="110" xfId="58" applyNumberFormat="1" applyFont="1" applyFill="1" applyBorder="1">
      <alignment/>
      <protection/>
    </xf>
    <xf numFmtId="10" fontId="3" fillId="0" borderId="110" xfId="58" applyNumberFormat="1" applyFont="1" applyFill="1" applyBorder="1" applyAlignment="1">
      <alignment horizontal="right"/>
      <protection/>
    </xf>
    <xf numFmtId="10" fontId="3" fillId="0" borderId="111" xfId="58" applyNumberFormat="1" applyFont="1" applyFill="1" applyBorder="1" applyAlignment="1">
      <alignment horizontal="right"/>
      <protection/>
    </xf>
    <xf numFmtId="3" fontId="3" fillId="0" borderId="112" xfId="58" applyNumberFormat="1" applyFont="1" applyFill="1" applyBorder="1">
      <alignment/>
      <protection/>
    </xf>
    <xf numFmtId="3" fontId="3" fillId="0" borderId="113" xfId="58" applyNumberFormat="1" applyFont="1" applyFill="1" applyBorder="1">
      <alignment/>
      <protection/>
    </xf>
    <xf numFmtId="3" fontId="3" fillId="0" borderId="114" xfId="58" applyNumberFormat="1" applyFont="1" applyFill="1" applyBorder="1">
      <alignment/>
      <protection/>
    </xf>
    <xf numFmtId="3" fontId="3" fillId="0" borderId="115" xfId="58" applyNumberFormat="1" applyFont="1" applyFill="1" applyBorder="1">
      <alignment/>
      <protection/>
    </xf>
    <xf numFmtId="3" fontId="3" fillId="0" borderId="116" xfId="58" applyNumberFormat="1" applyFont="1" applyFill="1" applyBorder="1">
      <alignment/>
      <protection/>
    </xf>
    <xf numFmtId="10" fontId="6" fillId="0" borderId="98" xfId="58" applyNumberFormat="1" applyFont="1" applyFill="1" applyBorder="1" applyAlignment="1">
      <alignment horizontal="right"/>
      <protection/>
    </xf>
    <xf numFmtId="3" fontId="3" fillId="0" borderId="117" xfId="58" applyNumberFormat="1" applyFont="1" applyFill="1" applyBorder="1">
      <alignment/>
      <protection/>
    </xf>
    <xf numFmtId="3" fontId="3" fillId="0" borderId="118" xfId="58" applyNumberFormat="1" applyFont="1" applyFill="1" applyBorder="1">
      <alignment/>
      <protection/>
    </xf>
    <xf numFmtId="10" fontId="6" fillId="0" borderId="104" xfId="58" applyNumberFormat="1" applyFont="1" applyFill="1" applyBorder="1" applyAlignment="1">
      <alignment horizontal="right"/>
      <protection/>
    </xf>
    <xf numFmtId="3" fontId="3" fillId="0" borderId="119" xfId="58" applyNumberFormat="1" applyFont="1" applyFill="1" applyBorder="1">
      <alignment/>
      <protection/>
    </xf>
    <xf numFmtId="3" fontId="3" fillId="0" borderId="120" xfId="58" applyNumberFormat="1" applyFont="1" applyFill="1" applyBorder="1">
      <alignment/>
      <protection/>
    </xf>
    <xf numFmtId="10" fontId="6" fillId="0" borderId="110" xfId="58" applyNumberFormat="1" applyFont="1" applyFill="1" applyBorder="1" applyAlignment="1">
      <alignment horizontal="right"/>
      <protection/>
    </xf>
    <xf numFmtId="10" fontId="3" fillId="0" borderId="96" xfId="58" applyNumberFormat="1" applyFont="1" applyFill="1" applyBorder="1" applyAlignment="1">
      <alignment horizontal="right"/>
      <protection/>
    </xf>
    <xf numFmtId="3" fontId="3" fillId="0" borderId="121" xfId="58" applyNumberFormat="1" applyFont="1" applyFill="1" applyBorder="1">
      <alignment/>
      <protection/>
    </xf>
    <xf numFmtId="10" fontId="3" fillId="0" borderId="96" xfId="58" applyNumberFormat="1" applyFont="1" applyFill="1" applyBorder="1">
      <alignment/>
      <protection/>
    </xf>
    <xf numFmtId="10" fontId="3" fillId="0" borderId="102" xfId="58" applyNumberFormat="1" applyFont="1" applyFill="1" applyBorder="1" applyAlignment="1">
      <alignment horizontal="right"/>
      <protection/>
    </xf>
    <xf numFmtId="3" fontId="3" fillId="0" borderId="122" xfId="58" applyNumberFormat="1" applyFont="1" applyFill="1" applyBorder="1">
      <alignment/>
      <protection/>
    </xf>
    <xf numFmtId="10" fontId="3" fillId="0" borderId="102" xfId="58" applyNumberFormat="1" applyFont="1" applyFill="1" applyBorder="1">
      <alignment/>
      <protection/>
    </xf>
    <xf numFmtId="10" fontId="3" fillId="0" borderId="108" xfId="58" applyNumberFormat="1" applyFont="1" applyFill="1" applyBorder="1" applyAlignment="1">
      <alignment horizontal="right"/>
      <protection/>
    </xf>
    <xf numFmtId="3" fontId="3" fillId="0" borderId="123" xfId="58" applyNumberFormat="1" applyFont="1" applyFill="1" applyBorder="1">
      <alignment/>
      <protection/>
    </xf>
    <xf numFmtId="10" fontId="3" fillId="0" borderId="108" xfId="58" applyNumberFormat="1" applyFont="1" applyFill="1" applyBorder="1">
      <alignment/>
      <protection/>
    </xf>
    <xf numFmtId="3" fontId="6" fillId="0" borderId="101" xfId="58" applyNumberFormat="1" applyFont="1" applyFill="1" applyBorder="1">
      <alignment/>
      <protection/>
    </xf>
    <xf numFmtId="3" fontId="6" fillId="0" borderId="102" xfId="58" applyNumberFormat="1" applyFont="1" applyFill="1" applyBorder="1">
      <alignment/>
      <protection/>
    </xf>
    <xf numFmtId="3" fontId="6" fillId="0" borderId="103" xfId="58" applyNumberFormat="1" applyFont="1" applyFill="1" applyBorder="1">
      <alignment/>
      <protection/>
    </xf>
    <xf numFmtId="3" fontId="12" fillId="0" borderId="124" xfId="58" applyNumberFormat="1" applyFont="1" applyFill="1" applyBorder="1">
      <alignment/>
      <protection/>
    </xf>
    <xf numFmtId="10" fontId="6" fillId="0" borderId="125" xfId="58" applyNumberFormat="1" applyFont="1" applyFill="1" applyBorder="1">
      <alignment/>
      <protection/>
    </xf>
    <xf numFmtId="3" fontId="6" fillId="0" borderId="118" xfId="58" applyNumberFormat="1" applyFont="1" applyFill="1" applyBorder="1">
      <alignment/>
      <protection/>
    </xf>
    <xf numFmtId="10" fontId="6" fillId="0" borderId="125" xfId="58" applyNumberFormat="1" applyFont="1" applyFill="1" applyBorder="1" applyAlignment="1">
      <alignment horizontal="right"/>
      <protection/>
    </xf>
    <xf numFmtId="10" fontId="6" fillId="0" borderId="126" xfId="58" applyNumberFormat="1" applyFont="1" applyFill="1" applyBorder="1" applyAlignment="1">
      <alignment horizontal="right"/>
      <protection/>
    </xf>
    <xf numFmtId="0" fontId="6" fillId="0" borderId="127" xfId="58" applyFont="1" applyFill="1" applyBorder="1">
      <alignment/>
      <protection/>
    </xf>
    <xf numFmtId="0" fontId="6" fillId="0" borderId="128" xfId="58" applyFont="1" applyFill="1" applyBorder="1">
      <alignment/>
      <protection/>
    </xf>
    <xf numFmtId="3" fontId="6" fillId="0" borderId="129" xfId="58" applyNumberFormat="1" applyFont="1" applyFill="1" applyBorder="1">
      <alignment/>
      <protection/>
    </xf>
    <xf numFmtId="3" fontId="6" fillId="0" borderId="130" xfId="58" applyNumberFormat="1" applyFont="1" applyFill="1" applyBorder="1">
      <alignment/>
      <protection/>
    </xf>
    <xf numFmtId="3" fontId="6" fillId="0" borderId="131" xfId="58" applyNumberFormat="1" applyFont="1" applyFill="1" applyBorder="1">
      <alignment/>
      <protection/>
    </xf>
    <xf numFmtId="3" fontId="12" fillId="0" borderId="132" xfId="58" applyNumberFormat="1" applyFont="1" applyFill="1" applyBorder="1">
      <alignment/>
      <protection/>
    </xf>
    <xf numFmtId="10" fontId="6" fillId="0" borderId="133" xfId="58" applyNumberFormat="1" applyFont="1" applyFill="1" applyBorder="1">
      <alignment/>
      <protection/>
    </xf>
    <xf numFmtId="3" fontId="6" fillId="0" borderId="134" xfId="58" applyNumberFormat="1" applyFont="1" applyFill="1" applyBorder="1">
      <alignment/>
      <protection/>
    </xf>
    <xf numFmtId="10" fontId="6" fillId="0" borderId="133" xfId="58" applyNumberFormat="1" applyFont="1" applyFill="1" applyBorder="1" applyAlignment="1">
      <alignment horizontal="right"/>
      <protection/>
    </xf>
    <xf numFmtId="10" fontId="6" fillId="0" borderId="135" xfId="58" applyNumberFormat="1" applyFont="1" applyFill="1" applyBorder="1" applyAlignment="1">
      <alignment horizontal="right"/>
      <protection/>
    </xf>
    <xf numFmtId="0" fontId="6" fillId="0" borderId="136" xfId="58" applyFont="1" applyFill="1" applyBorder="1">
      <alignment/>
      <protection/>
    </xf>
    <xf numFmtId="0" fontId="6" fillId="0" borderId="137" xfId="58" applyFont="1" applyFill="1" applyBorder="1">
      <alignment/>
      <protection/>
    </xf>
    <xf numFmtId="3" fontId="6" fillId="0" borderId="138" xfId="58" applyNumberFormat="1" applyFont="1" applyFill="1" applyBorder="1">
      <alignment/>
      <protection/>
    </xf>
    <xf numFmtId="3" fontId="6" fillId="0" borderId="139" xfId="58" applyNumberFormat="1" applyFont="1" applyFill="1" applyBorder="1">
      <alignment/>
      <protection/>
    </xf>
    <xf numFmtId="3" fontId="6" fillId="0" borderId="140" xfId="58" applyNumberFormat="1" applyFont="1" applyFill="1" applyBorder="1">
      <alignment/>
      <protection/>
    </xf>
    <xf numFmtId="3" fontId="12" fillId="0" borderId="141" xfId="58" applyNumberFormat="1" applyFont="1" applyFill="1" applyBorder="1">
      <alignment/>
      <protection/>
    </xf>
    <xf numFmtId="10" fontId="6" fillId="0" borderId="142" xfId="58" applyNumberFormat="1" applyFont="1" applyFill="1" applyBorder="1">
      <alignment/>
      <protection/>
    </xf>
    <xf numFmtId="3" fontId="6" fillId="0" borderId="143" xfId="58" applyNumberFormat="1" applyFont="1" applyFill="1" applyBorder="1">
      <alignment/>
      <protection/>
    </xf>
    <xf numFmtId="10" fontId="6" fillId="0" borderId="142" xfId="58" applyNumberFormat="1" applyFont="1" applyFill="1" applyBorder="1" applyAlignment="1">
      <alignment horizontal="right"/>
      <protection/>
    </xf>
    <xf numFmtId="10" fontId="6" fillId="0" borderId="144" xfId="58" applyNumberFormat="1" applyFont="1" applyFill="1" applyBorder="1" applyAlignment="1">
      <alignment horizontal="right"/>
      <protection/>
    </xf>
    <xf numFmtId="0" fontId="6" fillId="0" borderId="145" xfId="58" applyFont="1" applyFill="1" applyBorder="1">
      <alignment/>
      <protection/>
    </xf>
    <xf numFmtId="0" fontId="6" fillId="0" borderId="146" xfId="58" applyFont="1" applyFill="1" applyBorder="1">
      <alignment/>
      <protection/>
    </xf>
    <xf numFmtId="3" fontId="6" fillId="0" borderId="147" xfId="58" applyNumberFormat="1" applyFont="1" applyFill="1" applyBorder="1">
      <alignment/>
      <protection/>
    </xf>
    <xf numFmtId="3" fontId="6" fillId="0" borderId="148" xfId="58" applyNumberFormat="1" applyFont="1" applyFill="1" applyBorder="1">
      <alignment/>
      <protection/>
    </xf>
    <xf numFmtId="3" fontId="6" fillId="0" borderId="149" xfId="58" applyNumberFormat="1" applyFont="1" applyFill="1" applyBorder="1">
      <alignment/>
      <protection/>
    </xf>
    <xf numFmtId="3" fontId="12" fillId="0" borderId="150" xfId="58" applyNumberFormat="1" applyFont="1" applyFill="1" applyBorder="1">
      <alignment/>
      <protection/>
    </xf>
    <xf numFmtId="10" fontId="6" fillId="0" borderId="151" xfId="58" applyNumberFormat="1" applyFont="1" applyFill="1" applyBorder="1">
      <alignment/>
      <protection/>
    </xf>
    <xf numFmtId="3" fontId="6" fillId="0" borderId="152" xfId="58" applyNumberFormat="1" applyFont="1" applyFill="1" applyBorder="1">
      <alignment/>
      <protection/>
    </xf>
    <xf numFmtId="10" fontId="6" fillId="0" borderId="151" xfId="58" applyNumberFormat="1" applyFont="1" applyFill="1" applyBorder="1" applyAlignment="1">
      <alignment horizontal="right"/>
      <protection/>
    </xf>
    <xf numFmtId="10" fontId="6" fillId="0" borderId="153" xfId="58" applyNumberFormat="1" applyFont="1" applyFill="1" applyBorder="1" applyAlignment="1">
      <alignment horizontal="right"/>
      <protection/>
    </xf>
    <xf numFmtId="0" fontId="6" fillId="0" borderId="100" xfId="58" applyFont="1" applyFill="1" applyBorder="1">
      <alignment/>
      <protection/>
    </xf>
    <xf numFmtId="0" fontId="6" fillId="0" borderId="154" xfId="58" applyFont="1" applyFill="1" applyBorder="1">
      <alignment/>
      <protection/>
    </xf>
    <xf numFmtId="0" fontId="6" fillId="0" borderId="155" xfId="58" applyFont="1" applyFill="1" applyBorder="1">
      <alignment/>
      <protection/>
    </xf>
    <xf numFmtId="0" fontId="6" fillId="0" borderId="156" xfId="58" applyFont="1" applyFill="1" applyBorder="1">
      <alignment/>
      <protection/>
    </xf>
    <xf numFmtId="3" fontId="6" fillId="0" borderId="157" xfId="58" applyNumberFormat="1" applyFont="1" applyFill="1" applyBorder="1">
      <alignment/>
      <protection/>
    </xf>
    <xf numFmtId="3" fontId="6" fillId="0" borderId="158" xfId="58" applyNumberFormat="1" applyFont="1" applyFill="1" applyBorder="1">
      <alignment/>
      <protection/>
    </xf>
    <xf numFmtId="3" fontId="6" fillId="0" borderId="159" xfId="58" applyNumberFormat="1" applyFont="1" applyFill="1" applyBorder="1">
      <alignment/>
      <protection/>
    </xf>
    <xf numFmtId="3" fontId="12" fillId="0" borderId="160" xfId="58" applyNumberFormat="1" applyFont="1" applyFill="1" applyBorder="1">
      <alignment/>
      <protection/>
    </xf>
    <xf numFmtId="10" fontId="6" fillId="0" borderId="161" xfId="58" applyNumberFormat="1" applyFont="1" applyFill="1" applyBorder="1">
      <alignment/>
      <protection/>
    </xf>
    <xf numFmtId="3" fontId="6" fillId="0" borderId="162" xfId="58" applyNumberFormat="1" applyFont="1" applyFill="1" applyBorder="1">
      <alignment/>
      <protection/>
    </xf>
    <xf numFmtId="10" fontId="6" fillId="0" borderId="161" xfId="58" applyNumberFormat="1" applyFont="1" applyFill="1" applyBorder="1" applyAlignment="1">
      <alignment horizontal="right"/>
      <protection/>
    </xf>
    <xf numFmtId="10" fontId="6" fillId="0" borderId="163" xfId="58" applyNumberFormat="1" applyFont="1" applyFill="1" applyBorder="1" applyAlignment="1">
      <alignment horizontal="right"/>
      <protection/>
    </xf>
    <xf numFmtId="0" fontId="3" fillId="0" borderId="164" xfId="64" applyNumberFormat="1" applyFont="1" applyBorder="1" quotePrefix="1">
      <alignment/>
      <protection/>
    </xf>
    <xf numFmtId="3" fontId="3" fillId="0" borderId="147" xfId="64" applyNumberFormat="1" applyFont="1" applyBorder="1">
      <alignment/>
      <protection/>
    </xf>
    <xf numFmtId="3" fontId="3" fillId="0" borderId="165" xfId="64" applyNumberFormat="1" applyFont="1" applyBorder="1">
      <alignment/>
      <protection/>
    </xf>
    <xf numFmtId="10" fontId="3" fillId="0" borderId="148" xfId="64" applyNumberFormat="1" applyFont="1" applyBorder="1">
      <alignment/>
      <protection/>
    </xf>
    <xf numFmtId="0" fontId="3" fillId="0" borderId="166" xfId="64" applyNumberFormat="1" applyFont="1" applyBorder="1" quotePrefix="1">
      <alignment/>
      <protection/>
    </xf>
    <xf numFmtId="3" fontId="3" fillId="0" borderId="101" xfId="64" applyNumberFormat="1" applyFont="1" applyBorder="1">
      <alignment/>
      <protection/>
    </xf>
    <xf numFmtId="3" fontId="3" fillId="0" borderId="113" xfId="64" applyNumberFormat="1" applyFont="1" applyBorder="1">
      <alignment/>
      <protection/>
    </xf>
    <xf numFmtId="10" fontId="3" fillId="0" borderId="102" xfId="64" applyNumberFormat="1" applyFont="1" applyBorder="1">
      <alignment/>
      <protection/>
    </xf>
    <xf numFmtId="0" fontId="3" fillId="0" borderId="167" xfId="64" applyNumberFormat="1" applyFont="1" applyBorder="1" quotePrefix="1">
      <alignment/>
      <protection/>
    </xf>
    <xf numFmtId="3" fontId="3" fillId="0" borderId="157" xfId="64" applyNumberFormat="1" applyFont="1" applyBorder="1">
      <alignment/>
      <protection/>
    </xf>
    <xf numFmtId="3" fontId="3" fillId="0" borderId="168" xfId="64" applyNumberFormat="1" applyFont="1" applyBorder="1">
      <alignment/>
      <protection/>
    </xf>
    <xf numFmtId="10" fontId="3" fillId="0" borderId="158" xfId="64" applyNumberFormat="1" applyFont="1" applyBorder="1">
      <alignment/>
      <protection/>
    </xf>
    <xf numFmtId="0" fontId="25" fillId="37" borderId="169" xfId="65" applyNumberFormat="1" applyFont="1" applyFill="1" applyBorder="1" applyAlignment="1">
      <alignment vertical="center"/>
      <protection/>
    </xf>
    <xf numFmtId="3" fontId="25" fillId="37" borderId="32" xfId="65" applyNumberFormat="1" applyFont="1" applyFill="1" applyBorder="1" applyAlignment="1">
      <alignment vertical="center"/>
      <protection/>
    </xf>
    <xf numFmtId="3" fontId="25" fillId="37" borderId="23" xfId="65" applyNumberFormat="1" applyFont="1" applyFill="1" applyBorder="1" applyAlignment="1">
      <alignment vertical="center"/>
      <protection/>
    </xf>
    <xf numFmtId="3" fontId="25" fillId="37" borderId="170" xfId="65" applyNumberFormat="1" applyFont="1" applyFill="1" applyBorder="1" applyAlignment="1">
      <alignment vertical="center"/>
      <protection/>
    </xf>
    <xf numFmtId="0" fontId="3" fillId="0" borderId="145" xfId="65" applyNumberFormat="1" applyFont="1" applyBorder="1">
      <alignment/>
      <protection/>
    </xf>
    <xf numFmtId="3" fontId="3" fillId="0" borderId="152" xfId="65" applyNumberFormat="1" applyFont="1" applyBorder="1">
      <alignment/>
      <protection/>
    </xf>
    <xf numFmtId="3" fontId="3" fillId="0" borderId="165" xfId="65" applyNumberFormat="1" applyFont="1" applyBorder="1">
      <alignment/>
      <protection/>
    </xf>
    <xf numFmtId="10" fontId="3" fillId="0" borderId="165" xfId="65" applyNumberFormat="1" applyFont="1" applyBorder="1">
      <alignment/>
      <protection/>
    </xf>
    <xf numFmtId="3" fontId="3" fillId="0" borderId="147" xfId="65" applyNumberFormat="1" applyFont="1" applyBorder="1">
      <alignment/>
      <protection/>
    </xf>
    <xf numFmtId="10" fontId="3" fillId="0" borderId="171" xfId="65" applyNumberFormat="1" applyFont="1" applyBorder="1">
      <alignment/>
      <protection/>
    </xf>
    <xf numFmtId="10" fontId="3" fillId="0" borderId="172" xfId="65" applyNumberFormat="1" applyFont="1" applyBorder="1">
      <alignment/>
      <protection/>
    </xf>
    <xf numFmtId="0" fontId="3" fillId="0" borderId="100" xfId="65" applyNumberFormat="1" applyFont="1" applyBorder="1">
      <alignment/>
      <protection/>
    </xf>
    <xf numFmtId="3" fontId="3" fillId="0" borderId="118" xfId="65" applyNumberFormat="1" applyFont="1" applyBorder="1">
      <alignment/>
      <protection/>
    </xf>
    <xf numFmtId="3" fontId="3" fillId="0" borderId="113" xfId="65" applyNumberFormat="1" applyFont="1" applyBorder="1">
      <alignment/>
      <protection/>
    </xf>
    <xf numFmtId="10" fontId="3" fillId="0" borderId="113" xfId="65" applyNumberFormat="1" applyFont="1" applyBorder="1">
      <alignment/>
      <protection/>
    </xf>
    <xf numFmtId="3" fontId="3" fillId="0" borderId="101" xfId="65" applyNumberFormat="1" applyFont="1" applyBorder="1">
      <alignment/>
      <protection/>
    </xf>
    <xf numFmtId="10" fontId="3" fillId="0" borderId="104" xfId="65" applyNumberFormat="1" applyFont="1" applyBorder="1">
      <alignment/>
      <protection/>
    </xf>
    <xf numFmtId="10" fontId="3" fillId="0" borderId="105" xfId="65" applyNumberFormat="1" applyFont="1" applyBorder="1">
      <alignment/>
      <protection/>
    </xf>
    <xf numFmtId="0" fontId="3" fillId="0" borderId="155" xfId="65" applyNumberFormat="1" applyFont="1" applyBorder="1">
      <alignment/>
      <protection/>
    </xf>
    <xf numFmtId="3" fontId="3" fillId="0" borderId="162" xfId="65" applyNumberFormat="1" applyFont="1" applyBorder="1">
      <alignment/>
      <protection/>
    </xf>
    <xf numFmtId="3" fontId="3" fillId="0" borderId="168" xfId="65" applyNumberFormat="1" applyFont="1" applyBorder="1">
      <alignment/>
      <protection/>
    </xf>
    <xf numFmtId="10" fontId="3" fillId="0" borderId="168" xfId="65" applyNumberFormat="1" applyFont="1" applyBorder="1">
      <alignment/>
      <protection/>
    </xf>
    <xf numFmtId="3" fontId="3" fillId="0" borderId="157" xfId="65" applyNumberFormat="1" applyFont="1" applyBorder="1">
      <alignment/>
      <protection/>
    </xf>
    <xf numFmtId="10" fontId="3" fillId="0" borderId="173" xfId="65" applyNumberFormat="1" applyFont="1" applyBorder="1">
      <alignment/>
      <protection/>
    </xf>
    <xf numFmtId="10" fontId="3" fillId="0" borderId="174" xfId="65" applyNumberFormat="1" applyFont="1" applyBorder="1">
      <alignment/>
      <protection/>
    </xf>
    <xf numFmtId="10" fontId="26" fillId="34" borderId="39" xfId="58" applyNumberFormat="1" applyFont="1" applyFill="1" applyBorder="1" applyAlignment="1">
      <alignment vertical="center"/>
      <protection/>
    </xf>
    <xf numFmtId="0" fontId="23" fillId="37" borderId="169" xfId="65" applyNumberFormat="1" applyFont="1" applyFill="1" applyBorder="1" applyAlignment="1">
      <alignment vertical="center"/>
      <protection/>
    </xf>
    <xf numFmtId="3" fontId="23" fillId="37" borderId="32" xfId="65" applyNumberFormat="1" applyFont="1" applyFill="1" applyBorder="1" applyAlignment="1">
      <alignment vertical="center"/>
      <protection/>
    </xf>
    <xf numFmtId="3" fontId="23" fillId="37" borderId="23" xfId="65" applyNumberFormat="1" applyFont="1" applyFill="1" applyBorder="1" applyAlignment="1">
      <alignment vertical="center"/>
      <protection/>
    </xf>
    <xf numFmtId="10" fontId="23" fillId="37" borderId="175" xfId="65" applyNumberFormat="1" applyFont="1" applyFill="1" applyBorder="1" applyAlignment="1">
      <alignment vertical="center"/>
      <protection/>
    </xf>
    <xf numFmtId="10" fontId="23" fillId="37" borderId="176" xfId="65" applyNumberFormat="1" applyFont="1" applyFill="1" applyBorder="1" applyAlignment="1">
      <alignment vertical="center"/>
      <protection/>
    </xf>
    <xf numFmtId="3" fontId="23" fillId="37" borderId="170" xfId="65" applyNumberFormat="1" applyFont="1" applyFill="1" applyBorder="1" applyAlignment="1">
      <alignment vertical="center"/>
      <protection/>
    </xf>
    <xf numFmtId="10" fontId="23" fillId="37" borderId="85" xfId="65" applyNumberFormat="1" applyFont="1" applyFill="1" applyBorder="1" applyAlignment="1">
      <alignment vertical="center"/>
      <protection/>
    </xf>
    <xf numFmtId="0" fontId="23" fillId="0" borderId="0" xfId="65" applyFont="1">
      <alignment/>
      <protection/>
    </xf>
    <xf numFmtId="181" fontId="25" fillId="37" borderId="175" xfId="65" applyNumberFormat="1" applyFont="1" applyFill="1" applyBorder="1" applyAlignment="1">
      <alignment vertical="center"/>
      <protection/>
    </xf>
    <xf numFmtId="10" fontId="14" fillId="37" borderId="175" xfId="65" applyNumberFormat="1" applyFont="1" applyFill="1" applyBorder="1">
      <alignment/>
      <protection/>
    </xf>
    <xf numFmtId="10" fontId="14" fillId="37" borderId="85" xfId="65" applyNumberFormat="1" applyFont="1" applyFill="1" applyBorder="1">
      <alignment/>
      <protection/>
    </xf>
    <xf numFmtId="0" fontId="3" fillId="0" borderId="177" xfId="58" applyFont="1" applyFill="1" applyBorder="1">
      <alignment/>
      <protection/>
    </xf>
    <xf numFmtId="3" fontId="3" fillId="0" borderId="178" xfId="58" applyNumberFormat="1" applyFont="1" applyFill="1" applyBorder="1">
      <alignment/>
      <protection/>
    </xf>
    <xf numFmtId="3" fontId="3" fillId="0" borderId="179" xfId="58" applyNumberFormat="1" applyFont="1" applyFill="1" applyBorder="1">
      <alignment/>
      <protection/>
    </xf>
    <xf numFmtId="3" fontId="3" fillId="0" borderId="180" xfId="58" applyNumberFormat="1" applyFont="1" applyFill="1" applyBorder="1">
      <alignment/>
      <protection/>
    </xf>
    <xf numFmtId="3" fontId="3" fillId="0" borderId="181" xfId="58" applyNumberFormat="1" applyFont="1" applyFill="1" applyBorder="1">
      <alignment/>
      <protection/>
    </xf>
    <xf numFmtId="3" fontId="3" fillId="0" borderId="182" xfId="58" applyNumberFormat="1" applyFont="1" applyFill="1" applyBorder="1">
      <alignment/>
      <protection/>
    </xf>
    <xf numFmtId="10" fontId="3" fillId="0" borderId="183" xfId="58" applyNumberFormat="1" applyFont="1" applyFill="1" applyBorder="1">
      <alignment/>
      <protection/>
    </xf>
    <xf numFmtId="10" fontId="6" fillId="0" borderId="183" xfId="58" applyNumberFormat="1" applyFont="1" applyFill="1" applyBorder="1" applyAlignment="1">
      <alignment horizontal="right"/>
      <protection/>
    </xf>
    <xf numFmtId="10" fontId="3" fillId="0" borderId="184" xfId="58" applyNumberFormat="1" applyFont="1" applyFill="1" applyBorder="1" applyAlignment="1">
      <alignment horizontal="right"/>
      <protection/>
    </xf>
    <xf numFmtId="3" fontId="3" fillId="0" borderId="185" xfId="58" applyNumberFormat="1" applyFont="1" applyFill="1" applyBorder="1">
      <alignment/>
      <protection/>
    </xf>
    <xf numFmtId="0" fontId="3" fillId="0" borderId="186" xfId="58" applyFont="1" applyFill="1" applyBorder="1">
      <alignment/>
      <protection/>
    </xf>
    <xf numFmtId="3" fontId="3" fillId="0" borderId="187" xfId="58" applyNumberFormat="1" applyFont="1" applyFill="1" applyBorder="1">
      <alignment/>
      <protection/>
    </xf>
    <xf numFmtId="3" fontId="3" fillId="0" borderId="188" xfId="58" applyNumberFormat="1" applyFont="1" applyFill="1" applyBorder="1">
      <alignment/>
      <protection/>
    </xf>
    <xf numFmtId="3" fontId="3" fillId="0" borderId="189" xfId="58" applyNumberFormat="1" applyFont="1" applyFill="1" applyBorder="1">
      <alignment/>
      <protection/>
    </xf>
    <xf numFmtId="3" fontId="3" fillId="0" borderId="190" xfId="58" applyNumberFormat="1" applyFont="1" applyFill="1" applyBorder="1">
      <alignment/>
      <protection/>
    </xf>
    <xf numFmtId="3" fontId="3" fillId="0" borderId="191" xfId="58" applyNumberFormat="1" applyFont="1" applyFill="1" applyBorder="1">
      <alignment/>
      <protection/>
    </xf>
    <xf numFmtId="10" fontId="3" fillId="0" borderId="192" xfId="58" applyNumberFormat="1" applyFont="1" applyFill="1" applyBorder="1">
      <alignment/>
      <protection/>
    </xf>
    <xf numFmtId="10" fontId="6" fillId="0" borderId="192" xfId="58" applyNumberFormat="1" applyFont="1" applyFill="1" applyBorder="1" applyAlignment="1">
      <alignment horizontal="right"/>
      <protection/>
    </xf>
    <xf numFmtId="3" fontId="3" fillId="0" borderId="193" xfId="58" applyNumberFormat="1" applyFont="1" applyFill="1" applyBorder="1">
      <alignment/>
      <protection/>
    </xf>
    <xf numFmtId="10" fontId="3" fillId="0" borderId="194" xfId="58" applyNumberFormat="1" applyFont="1" applyFill="1" applyBorder="1" applyAlignment="1">
      <alignment horizontal="right"/>
      <protection/>
    </xf>
    <xf numFmtId="0" fontId="137" fillId="33" borderId="88" xfId="57" applyFont="1" applyFill="1" applyBorder="1">
      <alignment/>
      <protection/>
    </xf>
    <xf numFmtId="0" fontId="138" fillId="33" borderId="91" xfId="57" applyFont="1" applyFill="1" applyBorder="1">
      <alignment/>
      <protection/>
    </xf>
    <xf numFmtId="0" fontId="137" fillId="33" borderId="16" xfId="57" applyFont="1" applyFill="1" applyBorder="1">
      <alignment/>
      <protection/>
    </xf>
    <xf numFmtId="0" fontId="138" fillId="33" borderId="15" xfId="57" applyFont="1" applyFill="1" applyBorder="1">
      <alignment/>
      <protection/>
    </xf>
    <xf numFmtId="0" fontId="139" fillId="33" borderId="16" xfId="57" applyFont="1" applyFill="1" applyBorder="1">
      <alignment/>
      <protection/>
    </xf>
    <xf numFmtId="0" fontId="140" fillId="33" borderId="16" xfId="57" applyFont="1" applyFill="1" applyBorder="1">
      <alignment/>
      <protection/>
    </xf>
    <xf numFmtId="0" fontId="137" fillId="33" borderId="195" xfId="57" applyFont="1" applyFill="1" applyBorder="1">
      <alignment/>
      <protection/>
    </xf>
    <xf numFmtId="0" fontId="138" fillId="33" borderId="196" xfId="57" applyFont="1" applyFill="1" applyBorder="1">
      <alignment/>
      <protection/>
    </xf>
    <xf numFmtId="0" fontId="35" fillId="39" borderId="13" xfId="57" applyFont="1" applyFill="1" applyBorder="1">
      <alignment/>
      <protection/>
    </xf>
    <xf numFmtId="0" fontId="35" fillId="39" borderId="12" xfId="57" applyFont="1" applyFill="1" applyBorder="1">
      <alignment/>
      <protection/>
    </xf>
    <xf numFmtId="0" fontId="38" fillId="2" borderId="78" xfId="57" applyFont="1" applyFill="1" applyBorder="1">
      <alignment/>
      <protection/>
    </xf>
    <xf numFmtId="0" fontId="39" fillId="2" borderId="79" xfId="46" applyFont="1" applyFill="1" applyBorder="1" applyAlignment="1" applyProtection="1">
      <alignment horizontal="left" indent="1"/>
      <protection/>
    </xf>
    <xf numFmtId="0" fontId="39" fillId="2" borderId="197" xfId="46" applyFont="1" applyFill="1" applyBorder="1" applyAlignment="1" applyProtection="1">
      <alignment horizontal="left" indent="1"/>
      <protection/>
    </xf>
    <xf numFmtId="0" fontId="38" fillId="2" borderId="198" xfId="57" applyFont="1" applyFill="1" applyBorder="1">
      <alignment/>
      <protection/>
    </xf>
    <xf numFmtId="0" fontId="39" fillId="2" borderId="199" xfId="46" applyFont="1" applyFill="1" applyBorder="1" applyAlignment="1" applyProtection="1">
      <alignment horizontal="left" indent="1"/>
      <protection/>
    </xf>
    <xf numFmtId="0" fontId="36" fillId="14" borderId="200" xfId="59" applyFont="1" applyFill="1" applyBorder="1">
      <alignment/>
      <protection/>
    </xf>
    <xf numFmtId="0" fontId="37" fillId="14" borderId="201" xfId="46" applyFont="1" applyFill="1" applyBorder="1" applyAlignment="1" applyProtection="1">
      <alignment horizontal="left" indent="1"/>
      <protection/>
    </xf>
    <xf numFmtId="37" fontId="141" fillId="0" borderId="16" xfId="61" applyFont="1" applyFill="1" applyBorder="1" applyAlignment="1" applyProtection="1">
      <alignment/>
      <protection/>
    </xf>
    <xf numFmtId="3" fontId="3" fillId="0" borderId="14" xfId="61" applyNumberFormat="1" applyFont="1" applyFill="1" applyBorder="1" applyAlignment="1">
      <alignment/>
      <protection/>
    </xf>
    <xf numFmtId="3" fontId="3" fillId="0" borderId="16" xfId="61" applyNumberFormat="1" applyFont="1" applyFill="1" applyBorder="1" applyAlignment="1">
      <alignment/>
      <protection/>
    </xf>
    <xf numFmtId="37" fontId="3" fillId="0" borderId="0" xfId="61" applyFont="1" applyFill="1" applyBorder="1" applyAlignment="1" applyProtection="1">
      <alignment/>
      <protection/>
    </xf>
    <xf numFmtId="37" fontId="3" fillId="0" borderId="15" xfId="61" applyFont="1" applyFill="1" applyBorder="1" applyAlignment="1" applyProtection="1">
      <alignment/>
      <protection/>
    </xf>
    <xf numFmtId="37" fontId="3" fillId="0" borderId="16" xfId="61" applyFont="1" applyFill="1" applyBorder="1" applyAlignment="1" applyProtection="1">
      <alignment/>
      <protection/>
    </xf>
    <xf numFmtId="37" fontId="3" fillId="0" borderId="63" xfId="61" applyFont="1" applyFill="1" applyBorder="1" applyAlignment="1" applyProtection="1">
      <alignment/>
      <protection/>
    </xf>
    <xf numFmtId="37" fontId="3" fillId="0" borderId="0" xfId="61" applyFont="1" applyAlignment="1">
      <alignment/>
      <protection/>
    </xf>
    <xf numFmtId="37" fontId="6" fillId="7" borderId="202" xfId="61" applyFont="1" applyFill="1" applyBorder="1">
      <alignment/>
      <protection/>
    </xf>
    <xf numFmtId="37" fontId="6" fillId="7" borderId="203" xfId="61" applyFont="1" applyFill="1" applyBorder="1">
      <alignment/>
      <protection/>
    </xf>
    <xf numFmtId="37" fontId="6" fillId="7" borderId="204" xfId="61" applyFont="1" applyFill="1" applyBorder="1">
      <alignment/>
      <protection/>
    </xf>
    <xf numFmtId="3" fontId="6" fillId="7" borderId="203" xfId="61" applyNumberFormat="1" applyFont="1" applyFill="1" applyBorder="1" applyAlignment="1">
      <alignment horizontal="right"/>
      <protection/>
    </xf>
    <xf numFmtId="3" fontId="6" fillId="7" borderId="205" xfId="61" applyNumberFormat="1" applyFont="1" applyFill="1" applyBorder="1" applyAlignment="1">
      <alignment horizontal="right"/>
      <protection/>
    </xf>
    <xf numFmtId="2" fontId="6" fillId="7" borderId="203" xfId="67" applyNumberFormat="1" applyFont="1" applyFill="1" applyBorder="1" applyAlignment="1" applyProtection="1">
      <alignment horizontal="right" indent="1"/>
      <protection/>
    </xf>
    <xf numFmtId="2" fontId="6" fillId="7" borderId="205" xfId="61" applyNumberFormat="1" applyFont="1" applyFill="1" applyBorder="1">
      <alignment/>
      <protection/>
    </xf>
    <xf numFmtId="2" fontId="6" fillId="7" borderId="203" xfId="61" applyNumberFormat="1" applyFont="1" applyFill="1" applyBorder="1">
      <alignment/>
      <protection/>
    </xf>
    <xf numFmtId="2" fontId="6" fillId="7" borderId="206" xfId="61" applyNumberFormat="1" applyFont="1" applyFill="1" applyBorder="1" applyAlignment="1" applyProtection="1">
      <alignment horizontal="right" indent="1"/>
      <protection/>
    </xf>
    <xf numFmtId="37" fontId="6" fillId="7" borderId="203" xfId="61" applyFont="1" applyFill="1" applyBorder="1" applyAlignment="1">
      <alignment/>
      <protection/>
    </xf>
    <xf numFmtId="37" fontId="6" fillId="2" borderId="202" xfId="61" applyFont="1" applyFill="1" applyBorder="1" applyProtection="1">
      <alignment/>
      <protection/>
    </xf>
    <xf numFmtId="37" fontId="6" fillId="2" borderId="203" xfId="61" applyFont="1" applyFill="1" applyBorder="1" applyProtection="1">
      <alignment/>
      <protection/>
    </xf>
    <xf numFmtId="37" fontId="6" fillId="2" borderId="204" xfId="61" applyFont="1" applyFill="1" applyBorder="1" applyProtection="1">
      <alignment/>
      <protection/>
    </xf>
    <xf numFmtId="37" fontId="6" fillId="2" borderId="203" xfId="61" applyFont="1" applyFill="1" applyBorder="1" applyAlignment="1" applyProtection="1">
      <alignment/>
      <protection/>
    </xf>
    <xf numFmtId="3" fontId="6" fillId="2" borderId="203" xfId="61" applyNumberFormat="1" applyFont="1" applyFill="1" applyBorder="1" applyAlignment="1">
      <alignment horizontal="right"/>
      <protection/>
    </xf>
    <xf numFmtId="3" fontId="6" fillId="2" borderId="205" xfId="61" applyNumberFormat="1" applyFont="1" applyFill="1" applyBorder="1" applyAlignment="1">
      <alignment horizontal="right"/>
      <protection/>
    </xf>
    <xf numFmtId="37" fontId="3" fillId="2" borderId="204" xfId="61" applyFont="1" applyFill="1" applyBorder="1" applyProtection="1">
      <alignment/>
      <protection/>
    </xf>
    <xf numFmtId="2" fontId="6" fillId="2" borderId="203" xfId="67" applyNumberFormat="1" applyFont="1" applyFill="1" applyBorder="1" applyAlignment="1" applyProtection="1">
      <alignment horizontal="center"/>
      <protection/>
    </xf>
    <xf numFmtId="2" fontId="6" fillId="2" borderId="205" xfId="61" applyNumberFormat="1" applyFont="1" applyFill="1" applyBorder="1" applyAlignment="1" applyProtection="1">
      <alignment horizontal="right" indent="1"/>
      <protection/>
    </xf>
    <xf numFmtId="2" fontId="6" fillId="2" borderId="203" xfId="61" applyNumberFormat="1" applyFont="1" applyFill="1" applyBorder="1" applyAlignment="1" applyProtection="1">
      <alignment horizontal="right" indent="1"/>
      <protection/>
    </xf>
    <xf numFmtId="2" fontId="6" fillId="2" borderId="206" xfId="61" applyNumberFormat="1" applyFont="1" applyFill="1" applyBorder="1" applyAlignment="1" applyProtection="1">
      <alignment horizontal="center"/>
      <protection/>
    </xf>
    <xf numFmtId="3" fontId="6" fillId="2" borderId="90" xfId="61" applyNumberFormat="1" applyFont="1" applyFill="1" applyBorder="1">
      <alignment/>
      <protection/>
    </xf>
    <xf numFmtId="3" fontId="6" fillId="2" borderId="0" xfId="61" applyNumberFormat="1" applyFont="1" applyFill="1" applyBorder="1">
      <alignment/>
      <protection/>
    </xf>
    <xf numFmtId="3" fontId="6" fillId="2" borderId="21" xfId="61" applyNumberFormat="1" applyFont="1" applyFill="1" applyBorder="1">
      <alignment/>
      <protection/>
    </xf>
    <xf numFmtId="3" fontId="6" fillId="2" borderId="0" xfId="61" applyNumberFormat="1" applyFont="1" applyFill="1" applyBorder="1" applyAlignment="1">
      <alignment/>
      <protection/>
    </xf>
    <xf numFmtId="37" fontId="6" fillId="2" borderId="21" xfId="61" applyFont="1" applyFill="1" applyBorder="1" applyAlignment="1" applyProtection="1">
      <alignment horizontal="right"/>
      <protection/>
    </xf>
    <xf numFmtId="3" fontId="6" fillId="2" borderId="0" xfId="61" applyNumberFormat="1" applyFont="1" applyFill="1" applyBorder="1" applyAlignment="1">
      <alignment horizontal="right"/>
      <protection/>
    </xf>
    <xf numFmtId="3" fontId="6" fillId="2" borderId="17" xfId="61" applyNumberFormat="1" applyFont="1" applyFill="1" applyBorder="1" applyAlignment="1">
      <alignment horizontal="right"/>
      <protection/>
    </xf>
    <xf numFmtId="37" fontId="3" fillId="2" borderId="21" xfId="61" applyFont="1" applyFill="1" applyBorder="1" applyAlignment="1" applyProtection="1">
      <alignment horizontal="right"/>
      <protection/>
    </xf>
    <xf numFmtId="2" fontId="6" fillId="2" borderId="0" xfId="67" applyNumberFormat="1" applyFont="1" applyFill="1" applyBorder="1" applyAlignment="1" applyProtection="1">
      <alignment horizontal="center"/>
      <protection/>
    </xf>
    <xf numFmtId="2" fontId="6" fillId="2" borderId="17" xfId="61" applyNumberFormat="1" applyFont="1" applyFill="1" applyBorder="1" applyProtection="1">
      <alignment/>
      <protection/>
    </xf>
    <xf numFmtId="2" fontId="6" fillId="2" borderId="0" xfId="61" applyNumberFormat="1" applyFont="1" applyFill="1" applyBorder="1" applyProtection="1">
      <alignment/>
      <protection/>
    </xf>
    <xf numFmtId="2" fontId="6" fillId="2" borderId="10" xfId="61" applyNumberFormat="1" applyFont="1" applyFill="1" applyBorder="1" applyAlignment="1" applyProtection="1">
      <alignment horizontal="center"/>
      <protection/>
    </xf>
    <xf numFmtId="37" fontId="16" fillId="40" borderId="13" xfId="61" applyFont="1" applyFill="1" applyBorder="1" applyAlignment="1">
      <alignment vertical="center"/>
      <protection/>
    </xf>
    <xf numFmtId="37" fontId="16" fillId="40" borderId="10" xfId="61" applyFont="1" applyFill="1" applyBorder="1" applyAlignment="1">
      <alignment vertical="center"/>
      <protection/>
    </xf>
    <xf numFmtId="37" fontId="3" fillId="40" borderId="12" xfId="61" applyFont="1" applyFill="1" applyBorder="1">
      <alignment/>
      <protection/>
    </xf>
    <xf numFmtId="37" fontId="18" fillId="40" borderId="88" xfId="61" applyFont="1" applyFill="1" applyBorder="1">
      <alignment/>
      <protection/>
    </xf>
    <xf numFmtId="37" fontId="18" fillId="40" borderId="91" xfId="61" applyFont="1" applyFill="1" applyBorder="1">
      <alignment/>
      <protection/>
    </xf>
    <xf numFmtId="37" fontId="18" fillId="40" borderId="16" xfId="61" applyFont="1" applyFill="1" applyBorder="1">
      <alignment/>
      <protection/>
    </xf>
    <xf numFmtId="37" fontId="18" fillId="40" borderId="15" xfId="61" applyFont="1" applyFill="1" applyBorder="1">
      <alignment/>
      <protection/>
    </xf>
    <xf numFmtId="37" fontId="16" fillId="40" borderId="13" xfId="61" applyFont="1" applyFill="1" applyBorder="1" applyAlignment="1" applyProtection="1">
      <alignment vertical="center"/>
      <protection/>
    </xf>
    <xf numFmtId="37" fontId="16" fillId="40" borderId="10" xfId="61" applyFont="1" applyFill="1" applyBorder="1" applyAlignment="1" applyProtection="1">
      <alignment vertical="center"/>
      <protection/>
    </xf>
    <xf numFmtId="37" fontId="16" fillId="40" borderId="0" xfId="61" applyFont="1" applyFill="1" applyBorder="1" applyAlignment="1" applyProtection="1">
      <alignment horizontal="center" vertical="center"/>
      <protection/>
    </xf>
    <xf numFmtId="37" fontId="16" fillId="40" borderId="88" xfId="61" applyFont="1" applyFill="1" applyBorder="1" applyAlignment="1">
      <alignment horizontal="centerContinuous" vertical="center"/>
      <protection/>
    </xf>
    <xf numFmtId="37" fontId="16" fillId="40" borderId="91" xfId="61" applyFont="1" applyFill="1" applyBorder="1" applyAlignment="1">
      <alignment horizontal="centerContinuous" vertical="center"/>
      <protection/>
    </xf>
    <xf numFmtId="37" fontId="13" fillId="40" borderId="13" xfId="61" applyFont="1" applyFill="1" applyBorder="1" applyAlignment="1" applyProtection="1">
      <alignment horizontal="centerContinuous"/>
      <protection/>
    </xf>
    <xf numFmtId="37" fontId="13" fillId="40" borderId="12" xfId="61" applyFont="1" applyFill="1" applyBorder="1" applyAlignment="1">
      <alignment horizontal="centerContinuous"/>
      <protection/>
    </xf>
    <xf numFmtId="37" fontId="13" fillId="40" borderId="84" xfId="61" applyFont="1" applyFill="1" applyBorder="1" applyAlignment="1" applyProtection="1">
      <alignment horizontal="center"/>
      <protection/>
    </xf>
    <xf numFmtId="37" fontId="13" fillId="40" borderId="207" xfId="61" applyFont="1" applyFill="1" applyBorder="1" applyAlignment="1" applyProtection="1">
      <alignment horizontal="center"/>
      <protection/>
    </xf>
    <xf numFmtId="37" fontId="13" fillId="40" borderId="208" xfId="61" applyFont="1" applyFill="1" applyBorder="1" applyAlignment="1" applyProtection="1">
      <alignment horizontal="center"/>
      <protection/>
    </xf>
    <xf numFmtId="37" fontId="13" fillId="40" borderId="209" xfId="61" applyFont="1" applyFill="1" applyBorder="1" applyAlignment="1" applyProtection="1">
      <alignment horizontal="center"/>
      <protection/>
    </xf>
    <xf numFmtId="37" fontId="13" fillId="40" borderId="47" xfId="61" applyFont="1" applyFill="1" applyBorder="1" applyAlignment="1" applyProtection="1">
      <alignment horizontal="center"/>
      <protection/>
    </xf>
    <xf numFmtId="37" fontId="13" fillId="40" borderId="210" xfId="61" applyFont="1" applyFill="1" applyBorder="1" applyAlignment="1" applyProtection="1">
      <alignment horizontal="center"/>
      <protection/>
    </xf>
    <xf numFmtId="0" fontId="142" fillId="39" borderId="211" xfId="57" applyFont="1" applyFill="1" applyBorder="1" applyAlignment="1">
      <alignment horizontal="center"/>
      <protection/>
    </xf>
    <xf numFmtId="0" fontId="142" fillId="39" borderId="212" xfId="57" applyFont="1" applyFill="1" applyBorder="1" applyAlignment="1">
      <alignment horizontal="center"/>
      <protection/>
    </xf>
    <xf numFmtId="0" fontId="143" fillId="39" borderId="16" xfId="57" applyFont="1" applyFill="1" applyBorder="1" applyAlignment="1">
      <alignment horizontal="center"/>
      <protection/>
    </xf>
    <xf numFmtId="0" fontId="143" fillId="39" borderId="15" xfId="57" applyFont="1" applyFill="1" applyBorder="1" applyAlignment="1">
      <alignment horizontal="center"/>
      <protection/>
    </xf>
    <xf numFmtId="0" fontId="144" fillId="39" borderId="16" xfId="57" applyFont="1" applyFill="1" applyBorder="1" applyAlignment="1">
      <alignment horizontal="center"/>
      <protection/>
    </xf>
    <xf numFmtId="0" fontId="144" fillId="39" borderId="15" xfId="57" applyFont="1" applyFill="1" applyBorder="1" applyAlignment="1">
      <alignment horizontal="center"/>
      <protection/>
    </xf>
    <xf numFmtId="37" fontId="145" fillId="2" borderId="0" xfId="46" applyNumberFormat="1" applyFont="1" applyFill="1" applyBorder="1" applyAlignment="1" applyProtection="1">
      <alignment horizontal="center" vertical="center"/>
      <protection/>
    </xf>
    <xf numFmtId="37" fontId="123" fillId="7" borderId="0" xfId="62" applyFont="1" applyFill="1" applyAlignment="1">
      <alignment horizontal="left" vertical="center" wrapText="1" indent="1"/>
      <protection/>
    </xf>
    <xf numFmtId="37" fontId="121" fillId="7" borderId="0" xfId="62" applyFont="1" applyFill="1" applyAlignment="1">
      <alignment horizontal="left" wrapText="1" indent="1"/>
      <protection/>
    </xf>
    <xf numFmtId="37" fontId="16" fillId="40" borderId="88" xfId="61" applyFont="1" applyFill="1" applyBorder="1" applyAlignment="1">
      <alignment horizontal="center" vertical="center"/>
      <protection/>
    </xf>
    <xf numFmtId="37" fontId="16" fillId="40" borderId="90" xfId="61" applyFont="1" applyFill="1" applyBorder="1" applyAlignment="1">
      <alignment horizontal="center" vertical="center"/>
      <protection/>
    </xf>
    <xf numFmtId="37" fontId="16" fillId="40" borderId="16" xfId="61" applyFont="1" applyFill="1" applyBorder="1" applyAlignment="1">
      <alignment horizontal="center" vertical="center"/>
      <protection/>
    </xf>
    <xf numFmtId="37" fontId="16" fillId="40" borderId="0" xfId="61" applyFont="1" applyFill="1" applyBorder="1" applyAlignment="1">
      <alignment horizontal="center" vertical="center"/>
      <protection/>
    </xf>
    <xf numFmtId="37" fontId="16" fillId="40" borderId="88" xfId="61" applyFont="1" applyFill="1" applyBorder="1" applyAlignment="1" applyProtection="1">
      <alignment horizontal="center" vertical="center"/>
      <protection/>
    </xf>
    <xf numFmtId="37" fontId="16" fillId="40" borderId="90" xfId="61" applyFont="1" applyFill="1" applyBorder="1" applyAlignment="1" applyProtection="1">
      <alignment horizontal="center" vertical="center"/>
      <protection/>
    </xf>
    <xf numFmtId="37" fontId="16" fillId="40" borderId="91" xfId="61" applyFont="1" applyFill="1" applyBorder="1" applyAlignment="1" applyProtection="1">
      <alignment horizontal="center" vertical="center"/>
      <protection/>
    </xf>
    <xf numFmtId="37" fontId="44" fillId="2" borderId="0" xfId="46" applyNumberFormat="1" applyFont="1" applyFill="1" applyBorder="1" applyAlignment="1" applyProtection="1">
      <alignment horizontal="center" vertical="center"/>
      <protection/>
    </xf>
    <xf numFmtId="37" fontId="16" fillId="40" borderId="202" xfId="61" applyFont="1" applyFill="1" applyBorder="1" applyAlignment="1">
      <alignment horizontal="center" vertical="center"/>
      <protection/>
    </xf>
    <xf numFmtId="0" fontId="10" fillId="40" borderId="203" xfId="56" applyFill="1" applyBorder="1" applyAlignment="1">
      <alignment horizontal="center" vertical="center"/>
      <protection/>
    </xf>
    <xf numFmtId="0" fontId="10" fillId="40" borderId="206" xfId="56" applyFill="1" applyBorder="1" applyAlignment="1">
      <alignment horizontal="center" vertical="center"/>
      <protection/>
    </xf>
    <xf numFmtId="37" fontId="17" fillId="40" borderId="77" xfId="61" applyFont="1" applyFill="1" applyBorder="1" applyAlignment="1">
      <alignment horizontal="center" vertical="center"/>
      <protection/>
    </xf>
    <xf numFmtId="0" fontId="15" fillId="40" borderId="87" xfId="56" applyFont="1" applyFill="1" applyBorder="1" applyAlignment="1">
      <alignment horizontal="center" vertical="center"/>
      <protection/>
    </xf>
    <xf numFmtId="37" fontId="19" fillId="40" borderId="88" xfId="61" applyFont="1" applyFill="1" applyBorder="1" applyAlignment="1">
      <alignment horizontal="center" vertical="center"/>
      <protection/>
    </xf>
    <xf numFmtId="37" fontId="19" fillId="40" borderId="90" xfId="61" applyFont="1" applyFill="1" applyBorder="1" applyAlignment="1">
      <alignment horizontal="center" vertical="center"/>
      <protection/>
    </xf>
    <xf numFmtId="37" fontId="19" fillId="40" borderId="91" xfId="61" applyFont="1" applyFill="1" applyBorder="1" applyAlignment="1">
      <alignment horizontal="center" vertical="center"/>
      <protection/>
    </xf>
    <xf numFmtId="37" fontId="19" fillId="40" borderId="16" xfId="61" applyFont="1" applyFill="1" applyBorder="1" applyAlignment="1">
      <alignment horizontal="center" vertical="center"/>
      <protection/>
    </xf>
    <xf numFmtId="37" fontId="19" fillId="40" borderId="0" xfId="61" applyFont="1" applyFill="1" applyBorder="1" applyAlignment="1">
      <alignment horizontal="center" vertical="center"/>
      <protection/>
    </xf>
    <xf numFmtId="37" fontId="19" fillId="40" borderId="15" xfId="61" applyFont="1" applyFill="1" applyBorder="1" applyAlignment="1">
      <alignment horizontal="center" vertical="center"/>
      <protection/>
    </xf>
    <xf numFmtId="37" fontId="141" fillId="0" borderId="16" xfId="61" applyFont="1" applyFill="1" applyBorder="1" applyAlignment="1" applyProtection="1">
      <alignment horizontal="center" vertical="center"/>
      <protection/>
    </xf>
    <xf numFmtId="37" fontId="146" fillId="0" borderId="16" xfId="61" applyFont="1" applyBorder="1">
      <alignment/>
      <protection/>
    </xf>
    <xf numFmtId="37" fontId="146" fillId="0" borderId="20" xfId="61" applyFont="1" applyBorder="1">
      <alignment/>
      <protection/>
    </xf>
    <xf numFmtId="37" fontId="13" fillId="40" borderId="16" xfId="61" applyFont="1" applyFill="1" applyBorder="1" applyAlignment="1">
      <alignment horizontal="center"/>
      <protection/>
    </xf>
    <xf numFmtId="37" fontId="13" fillId="40" borderId="15" xfId="61" applyFont="1" applyFill="1" applyBorder="1" applyAlignment="1">
      <alignment horizontal="center"/>
      <protection/>
    </xf>
    <xf numFmtId="37" fontId="13" fillId="40" borderId="88" xfId="61" applyFont="1" applyFill="1" applyBorder="1" applyAlignment="1">
      <alignment horizontal="center" vertical="center"/>
      <protection/>
    </xf>
    <xf numFmtId="37" fontId="14" fillId="40" borderId="13" xfId="61" applyFont="1" applyFill="1" applyBorder="1" applyAlignment="1">
      <alignment horizontal="center" vertical="center"/>
      <protection/>
    </xf>
    <xf numFmtId="37" fontId="13" fillId="40" borderId="89" xfId="61" applyFont="1" applyFill="1" applyBorder="1" applyAlignment="1">
      <alignment horizontal="center" vertical="center" wrapText="1"/>
      <protection/>
    </xf>
    <xf numFmtId="37" fontId="14" fillId="40" borderId="11" xfId="61" applyFont="1" applyFill="1" applyBorder="1" applyAlignment="1">
      <alignment horizontal="center" vertical="center" wrapText="1"/>
      <protection/>
    </xf>
    <xf numFmtId="37" fontId="43" fillId="2" borderId="0" xfId="46" applyNumberFormat="1" applyFont="1" applyFill="1" applyBorder="1" applyAlignment="1" applyProtection="1">
      <alignment horizontal="center" vertical="center"/>
      <protection/>
    </xf>
    <xf numFmtId="37" fontId="16" fillId="40" borderId="91" xfId="61" applyFont="1" applyFill="1" applyBorder="1" applyAlignment="1">
      <alignment horizontal="center" vertical="center"/>
      <protection/>
    </xf>
    <xf numFmtId="37" fontId="16" fillId="40" borderId="15" xfId="61" applyFont="1" applyFill="1" applyBorder="1" applyAlignment="1">
      <alignment horizontal="center" vertical="center"/>
      <protection/>
    </xf>
    <xf numFmtId="49" fontId="13" fillId="35" borderId="93" xfId="64" applyNumberFormat="1" applyFont="1" applyFill="1" applyBorder="1" applyAlignment="1">
      <alignment horizontal="center" vertical="center" wrapText="1"/>
      <protection/>
    </xf>
    <xf numFmtId="0" fontId="13" fillId="35" borderId="213" xfId="64" applyNumberFormat="1" applyFont="1" applyFill="1" applyBorder="1" applyAlignment="1">
      <alignment horizontal="center" vertical="center" wrapText="1"/>
      <protection/>
    </xf>
    <xf numFmtId="0" fontId="13" fillId="35" borderId="214" xfId="64" applyNumberFormat="1" applyFont="1" applyFill="1" applyBorder="1" applyAlignment="1">
      <alignment horizontal="center" vertical="center" wrapText="1"/>
      <protection/>
    </xf>
    <xf numFmtId="1" fontId="12" fillId="35" borderId="215" xfId="64" applyNumberFormat="1" applyFont="1" applyFill="1" applyBorder="1" applyAlignment="1">
      <alignment horizontal="center" vertical="center" wrapText="1"/>
      <protection/>
    </xf>
    <xf numFmtId="1" fontId="12" fillId="35" borderId="216" xfId="64" applyNumberFormat="1" applyFont="1" applyFill="1" applyBorder="1" applyAlignment="1">
      <alignment horizontal="center" vertical="center" wrapText="1"/>
      <protection/>
    </xf>
    <xf numFmtId="1" fontId="12" fillId="35" borderId="217" xfId="64" applyNumberFormat="1" applyFont="1" applyFill="1" applyBorder="1" applyAlignment="1">
      <alignment horizontal="center" vertical="center" wrapText="1"/>
      <protection/>
    </xf>
    <xf numFmtId="49" fontId="5" fillId="35" borderId="175" xfId="64" applyNumberFormat="1" applyFont="1" applyFill="1" applyBorder="1" applyAlignment="1">
      <alignment horizontal="center" vertical="center" wrapText="1"/>
      <protection/>
    </xf>
    <xf numFmtId="49" fontId="5" fillId="35" borderId="218" xfId="64" applyNumberFormat="1" applyFont="1" applyFill="1" applyBorder="1" applyAlignment="1">
      <alignment horizontal="center" vertical="center" wrapText="1"/>
      <protection/>
    </xf>
    <xf numFmtId="49" fontId="5" fillId="35" borderId="176" xfId="64" applyNumberFormat="1" applyFont="1" applyFill="1" applyBorder="1" applyAlignment="1">
      <alignment horizontal="center" vertical="center" wrapText="1"/>
      <protection/>
    </xf>
    <xf numFmtId="49" fontId="5" fillId="35" borderId="219" xfId="64" applyNumberFormat="1" applyFont="1" applyFill="1" applyBorder="1" applyAlignment="1">
      <alignment horizontal="center" vertical="center" wrapText="1"/>
      <protection/>
    </xf>
    <xf numFmtId="49" fontId="13" fillId="35" borderId="213" xfId="64" applyNumberFormat="1" applyFont="1" applyFill="1" applyBorder="1" applyAlignment="1">
      <alignment horizontal="center" vertical="center" wrapText="1"/>
      <protection/>
    </xf>
    <xf numFmtId="49" fontId="13" fillId="35" borderId="214" xfId="64" applyNumberFormat="1" applyFont="1" applyFill="1" applyBorder="1" applyAlignment="1">
      <alignment horizontal="center" vertical="center" wrapText="1"/>
      <protection/>
    </xf>
    <xf numFmtId="37" fontId="24" fillId="38" borderId="93" xfId="46" applyNumberFormat="1" applyFont="1" applyFill="1" applyBorder="1" applyAlignment="1" applyProtection="1">
      <alignment horizontal="center"/>
      <protection/>
    </xf>
    <xf numFmtId="37" fontId="24" fillId="38" borderId="213" xfId="46" applyNumberFormat="1" applyFont="1" applyFill="1" applyBorder="1" applyAlignment="1" applyProtection="1">
      <alignment horizontal="center"/>
      <protection/>
    </xf>
    <xf numFmtId="37" fontId="24" fillId="38" borderId="92" xfId="46" applyNumberFormat="1" applyFont="1" applyFill="1" applyBorder="1" applyAlignment="1" applyProtection="1">
      <alignment horizontal="center"/>
      <protection/>
    </xf>
    <xf numFmtId="0" fontId="5" fillId="35" borderId="93" xfId="64" applyFont="1" applyFill="1" applyBorder="1" applyAlignment="1">
      <alignment horizontal="center"/>
      <protection/>
    </xf>
    <xf numFmtId="0" fontId="5" fillId="35" borderId="213" xfId="64" applyFont="1" applyFill="1" applyBorder="1" applyAlignment="1">
      <alignment horizontal="center"/>
      <protection/>
    </xf>
    <xf numFmtId="0" fontId="5" fillId="35" borderId="21" xfId="64" applyFont="1" applyFill="1" applyBorder="1" applyAlignment="1">
      <alignment horizontal="center"/>
      <protection/>
    </xf>
    <xf numFmtId="0" fontId="5" fillId="35" borderId="220" xfId="64" applyFont="1" applyFill="1" applyBorder="1" applyAlignment="1">
      <alignment horizontal="center"/>
      <protection/>
    </xf>
    <xf numFmtId="0" fontId="5" fillId="35" borderId="92" xfId="64" applyFont="1" applyFill="1" applyBorder="1" applyAlignment="1">
      <alignment horizontal="center"/>
      <protection/>
    </xf>
    <xf numFmtId="0" fontId="19" fillId="35" borderId="215" xfId="64" applyFont="1" applyFill="1" applyBorder="1" applyAlignment="1">
      <alignment horizontal="center" vertical="center"/>
      <protection/>
    </xf>
    <xf numFmtId="0" fontId="19" fillId="35" borderId="21" xfId="64" applyFont="1" applyFill="1" applyBorder="1" applyAlignment="1">
      <alignment horizontal="center" vertical="center"/>
      <protection/>
    </xf>
    <xf numFmtId="0" fontId="19" fillId="35" borderId="220" xfId="64" applyFont="1" applyFill="1" applyBorder="1" applyAlignment="1">
      <alignment horizontal="center" vertical="center"/>
      <protection/>
    </xf>
    <xf numFmtId="0" fontId="16" fillId="35" borderId="217" xfId="64" applyFont="1" applyFill="1" applyBorder="1" applyAlignment="1">
      <alignment horizontal="center" vertical="center"/>
      <protection/>
    </xf>
    <xf numFmtId="0" fontId="16" fillId="35" borderId="17" xfId="64" applyFont="1" applyFill="1" applyBorder="1" applyAlignment="1">
      <alignment horizontal="center" vertical="center"/>
      <protection/>
    </xf>
    <xf numFmtId="0" fontId="16" fillId="35" borderId="221" xfId="64" applyFont="1" applyFill="1" applyBorder="1" applyAlignment="1">
      <alignment horizontal="center" vertical="center"/>
      <protection/>
    </xf>
    <xf numFmtId="49" fontId="12" fillId="35" borderId="93" xfId="64" applyNumberFormat="1" applyFont="1" applyFill="1" applyBorder="1" applyAlignment="1">
      <alignment horizontal="center" vertical="center" wrapText="1"/>
      <protection/>
    </xf>
    <xf numFmtId="49" fontId="12" fillId="35" borderId="213" xfId="64" applyNumberFormat="1" applyFont="1" applyFill="1" applyBorder="1" applyAlignment="1">
      <alignment horizontal="center" vertical="center" wrapText="1"/>
      <protection/>
    </xf>
    <xf numFmtId="49" fontId="12" fillId="35" borderId="214" xfId="64" applyNumberFormat="1" applyFont="1" applyFill="1" applyBorder="1" applyAlignment="1">
      <alignment horizontal="center" vertical="center" wrapText="1"/>
      <protection/>
    </xf>
    <xf numFmtId="1" fontId="5" fillId="35" borderId="215" xfId="64" applyNumberFormat="1" applyFont="1" applyFill="1" applyBorder="1" applyAlignment="1">
      <alignment horizontal="center" vertical="center" wrapText="1"/>
      <protection/>
    </xf>
    <xf numFmtId="1" fontId="5" fillId="35" borderId="216" xfId="64" applyNumberFormat="1" applyFont="1" applyFill="1" applyBorder="1" applyAlignment="1">
      <alignment horizontal="center" vertical="center" wrapText="1"/>
      <protection/>
    </xf>
    <xf numFmtId="1" fontId="5" fillId="35" borderId="217" xfId="64" applyNumberFormat="1" applyFont="1" applyFill="1" applyBorder="1" applyAlignment="1">
      <alignment horizontal="center" vertical="center" wrapText="1"/>
      <protection/>
    </xf>
    <xf numFmtId="49" fontId="16" fillId="35" borderId="214" xfId="58" applyNumberFormat="1" applyFont="1" applyFill="1" applyBorder="1" applyAlignment="1">
      <alignment horizontal="center" vertical="center" wrapText="1"/>
      <protection/>
    </xf>
    <xf numFmtId="49" fontId="16" fillId="35" borderId="31" xfId="58" applyNumberFormat="1" applyFont="1" applyFill="1" applyBorder="1" applyAlignment="1">
      <alignment horizontal="center" vertical="center" wrapText="1"/>
      <protection/>
    </xf>
    <xf numFmtId="1" fontId="16" fillId="35" borderId="222" xfId="58" applyNumberFormat="1" applyFont="1" applyFill="1" applyBorder="1" applyAlignment="1">
      <alignment horizontal="center" vertical="center" wrapText="1"/>
      <protection/>
    </xf>
    <xf numFmtId="1" fontId="16" fillId="35" borderId="223" xfId="58" applyNumberFormat="1" applyFont="1" applyFill="1" applyBorder="1" applyAlignment="1">
      <alignment horizontal="center" vertical="center" wrapText="1"/>
      <protection/>
    </xf>
    <xf numFmtId="0" fontId="27" fillId="35" borderId="224" xfId="58" applyFont="1" applyFill="1" applyBorder="1" applyAlignment="1">
      <alignment horizontal="center" vertical="center" wrapText="1"/>
      <protection/>
    </xf>
    <xf numFmtId="0" fontId="17" fillId="35" borderId="225" xfId="58" applyFont="1" applyFill="1" applyBorder="1" applyAlignment="1">
      <alignment horizontal="center"/>
      <protection/>
    </xf>
    <xf numFmtId="0" fontId="17" fillId="35" borderId="226" xfId="58" applyFont="1" applyFill="1" applyBorder="1" applyAlignment="1">
      <alignment horizontal="center"/>
      <protection/>
    </xf>
    <xf numFmtId="0" fontId="17" fillId="35" borderId="227" xfId="58" applyFont="1" applyFill="1" applyBorder="1" applyAlignment="1">
      <alignment horizontal="center"/>
      <protection/>
    </xf>
    <xf numFmtId="0" fontId="17" fillId="35" borderId="228" xfId="58" applyFont="1" applyFill="1" applyBorder="1" applyAlignment="1">
      <alignment horizontal="center"/>
      <protection/>
    </xf>
    <xf numFmtId="0" fontId="17" fillId="35" borderId="229" xfId="58" applyFont="1" applyFill="1" applyBorder="1" applyAlignment="1">
      <alignment horizontal="center"/>
      <protection/>
    </xf>
    <xf numFmtId="49" fontId="16" fillId="35" borderId="230" xfId="58" applyNumberFormat="1" applyFont="1" applyFill="1" applyBorder="1" applyAlignment="1">
      <alignment horizontal="center" vertical="center" wrapText="1"/>
      <protection/>
    </xf>
    <xf numFmtId="0" fontId="28" fillId="0" borderId="231" xfId="58" applyFont="1" applyBorder="1" applyAlignment="1">
      <alignment horizontal="center" vertical="center" wrapText="1"/>
      <protection/>
    </xf>
    <xf numFmtId="49" fontId="16" fillId="35" borderId="33" xfId="58" applyNumberFormat="1" applyFont="1" applyFill="1" applyBorder="1" applyAlignment="1">
      <alignment horizontal="center" vertical="center" wrapText="1"/>
      <protection/>
    </xf>
    <xf numFmtId="49" fontId="16" fillId="35" borderId="232" xfId="58" applyNumberFormat="1" applyFont="1" applyFill="1" applyBorder="1" applyAlignment="1">
      <alignment horizontal="center" vertical="center" wrapText="1"/>
      <protection/>
    </xf>
    <xf numFmtId="37" fontId="31" fillId="38" borderId="93" xfId="47" applyNumberFormat="1" applyFont="1" applyFill="1" applyBorder="1" applyAlignment="1">
      <alignment horizontal="center"/>
    </xf>
    <xf numFmtId="37" fontId="31" fillId="38" borderId="92" xfId="47" applyNumberFormat="1" applyFont="1" applyFill="1" applyBorder="1" applyAlignment="1">
      <alignment horizontal="center"/>
    </xf>
    <xf numFmtId="0" fontId="19" fillId="35" borderId="88" xfId="58" applyFont="1" applyFill="1" applyBorder="1" applyAlignment="1">
      <alignment horizontal="center" vertical="center"/>
      <protection/>
    </xf>
    <xf numFmtId="0" fontId="19" fillId="35" borderId="90" xfId="58" applyFont="1" applyFill="1" applyBorder="1" applyAlignment="1">
      <alignment horizontal="center" vertical="center"/>
      <protection/>
    </xf>
    <xf numFmtId="0" fontId="19" fillId="35" borderId="91" xfId="58" applyFont="1" applyFill="1" applyBorder="1" applyAlignment="1">
      <alignment horizontal="center" vertical="center"/>
      <protection/>
    </xf>
    <xf numFmtId="1" fontId="13" fillId="35" borderId="233" xfId="58" applyNumberFormat="1" applyFont="1" applyFill="1" applyBorder="1" applyAlignment="1">
      <alignment horizontal="center" vertical="center" wrapText="1"/>
      <protection/>
    </xf>
    <xf numFmtId="0" fontId="14" fillId="35" borderId="234" xfId="58" applyFont="1" applyFill="1" applyBorder="1" applyAlignment="1">
      <alignment vertical="center"/>
      <protection/>
    </xf>
    <xf numFmtId="0" fontId="14" fillId="35" borderId="235" xfId="58" applyFont="1" applyFill="1" applyBorder="1" applyAlignment="1">
      <alignment vertical="center"/>
      <protection/>
    </xf>
    <xf numFmtId="0" fontId="14" fillId="35" borderId="236" xfId="58" applyFont="1" applyFill="1" applyBorder="1" applyAlignment="1">
      <alignment vertical="center"/>
      <protection/>
    </xf>
    <xf numFmtId="49" fontId="13" fillId="35" borderId="237" xfId="58" applyNumberFormat="1" applyFont="1" applyFill="1" applyBorder="1" applyAlignment="1">
      <alignment horizontal="center" vertical="center" wrapText="1"/>
      <protection/>
    </xf>
    <xf numFmtId="49" fontId="13" fillId="35" borderId="238" xfId="58" applyNumberFormat="1" applyFont="1" applyFill="1" applyBorder="1" applyAlignment="1">
      <alignment horizontal="center" vertical="center" wrapText="1"/>
      <protection/>
    </xf>
    <xf numFmtId="49" fontId="13" fillId="35" borderId="239" xfId="58" applyNumberFormat="1" applyFont="1" applyFill="1" applyBorder="1" applyAlignment="1">
      <alignment horizontal="center" vertical="center" wrapText="1"/>
      <protection/>
    </xf>
    <xf numFmtId="49" fontId="13" fillId="35" borderId="240" xfId="58" applyNumberFormat="1" applyFont="1" applyFill="1" applyBorder="1" applyAlignment="1">
      <alignment horizontal="center" vertical="center" wrapText="1"/>
      <protection/>
    </xf>
    <xf numFmtId="49" fontId="13" fillId="35" borderId="241" xfId="58" applyNumberFormat="1" applyFont="1" applyFill="1" applyBorder="1" applyAlignment="1">
      <alignment horizontal="center" vertical="center" wrapText="1"/>
      <protection/>
    </xf>
    <xf numFmtId="0" fontId="16" fillId="35" borderId="13" xfId="58" applyFont="1" applyFill="1" applyBorder="1" applyAlignment="1">
      <alignment horizontal="center" vertical="center"/>
      <protection/>
    </xf>
    <xf numFmtId="0" fontId="16" fillId="35" borderId="10" xfId="58" applyFont="1" applyFill="1" applyBorder="1" applyAlignment="1">
      <alignment horizontal="center" vertical="center"/>
      <protection/>
    </xf>
    <xf numFmtId="0" fontId="16" fillId="35" borderId="12" xfId="58" applyFont="1" applyFill="1" applyBorder="1" applyAlignment="1">
      <alignment horizontal="center" vertical="center"/>
      <protection/>
    </xf>
    <xf numFmtId="49" fontId="13" fillId="35" borderId="242" xfId="58" applyNumberFormat="1" applyFont="1" applyFill="1" applyBorder="1" applyAlignment="1">
      <alignment horizontal="center" vertical="center" wrapText="1"/>
      <protection/>
    </xf>
    <xf numFmtId="49" fontId="13" fillId="35" borderId="243" xfId="58" applyNumberFormat="1" applyFont="1" applyFill="1" applyBorder="1" applyAlignment="1">
      <alignment horizontal="center" vertical="center" wrapText="1"/>
      <protection/>
    </xf>
    <xf numFmtId="0" fontId="32" fillId="35" borderId="16" xfId="58" applyFont="1" applyFill="1" applyBorder="1" applyAlignment="1">
      <alignment horizontal="center" vertical="center"/>
      <protection/>
    </xf>
    <xf numFmtId="0" fontId="32" fillId="35" borderId="0" xfId="58" applyFont="1" applyFill="1" applyBorder="1" applyAlignment="1">
      <alignment horizontal="center" vertical="center"/>
      <protection/>
    </xf>
    <xf numFmtId="0" fontId="32" fillId="35" borderId="15" xfId="58" applyFont="1" applyFill="1" applyBorder="1" applyAlignment="1">
      <alignment horizontal="center" vertical="center"/>
      <protection/>
    </xf>
    <xf numFmtId="1" fontId="13" fillId="35" borderId="215" xfId="64" applyNumberFormat="1" applyFont="1" applyFill="1" applyBorder="1" applyAlignment="1">
      <alignment horizontal="center" vertical="center" wrapText="1"/>
      <protection/>
    </xf>
    <xf numFmtId="1" fontId="13" fillId="35" borderId="216" xfId="64" applyNumberFormat="1" applyFont="1" applyFill="1" applyBorder="1" applyAlignment="1">
      <alignment horizontal="center" vertical="center" wrapText="1"/>
      <protection/>
    </xf>
    <xf numFmtId="1" fontId="13" fillId="35" borderId="217" xfId="64" applyNumberFormat="1" applyFont="1" applyFill="1" applyBorder="1" applyAlignment="1">
      <alignment horizontal="center" vertical="center" wrapText="1"/>
      <protection/>
    </xf>
    <xf numFmtId="0" fontId="32" fillId="35" borderId="20" xfId="65" applyFont="1" applyFill="1" applyBorder="1" applyAlignment="1">
      <alignment horizontal="center" vertical="center"/>
      <protection/>
    </xf>
    <xf numFmtId="0" fontId="32" fillId="35" borderId="17" xfId="65" applyFont="1" applyFill="1" applyBorder="1" applyAlignment="1">
      <alignment horizontal="center" vertical="center"/>
      <protection/>
    </xf>
    <xf numFmtId="0" fontId="32" fillId="35" borderId="19" xfId="65" applyFont="1" applyFill="1" applyBorder="1" applyAlignment="1">
      <alignment horizontal="center" vertical="center"/>
      <protection/>
    </xf>
    <xf numFmtId="0" fontId="12" fillId="35" borderId="93" xfId="64" applyFont="1" applyFill="1" applyBorder="1" applyAlignment="1">
      <alignment horizontal="center"/>
      <protection/>
    </xf>
    <xf numFmtId="0" fontId="12" fillId="35" borderId="213" xfId="64" applyFont="1" applyFill="1" applyBorder="1" applyAlignment="1">
      <alignment horizontal="center"/>
      <protection/>
    </xf>
    <xf numFmtId="0" fontId="12" fillId="35" borderId="21" xfId="64" applyFont="1" applyFill="1" applyBorder="1" applyAlignment="1">
      <alignment horizontal="center"/>
      <protection/>
    </xf>
    <xf numFmtId="0" fontId="12" fillId="35" borderId="220" xfId="64" applyFont="1" applyFill="1" applyBorder="1" applyAlignment="1">
      <alignment horizontal="center"/>
      <protection/>
    </xf>
    <xf numFmtId="0" fontId="12" fillId="35" borderId="92" xfId="64" applyFont="1" applyFill="1" applyBorder="1" applyAlignment="1">
      <alignment horizontal="center"/>
      <protection/>
    </xf>
    <xf numFmtId="0" fontId="32" fillId="35" borderId="88" xfId="65" applyFont="1" applyFill="1" applyBorder="1" applyAlignment="1">
      <alignment horizontal="center" vertical="center"/>
      <protection/>
    </xf>
    <xf numFmtId="0" fontId="32" fillId="35" borderId="90" xfId="65" applyFont="1" applyFill="1" applyBorder="1" applyAlignment="1">
      <alignment horizontal="center" vertical="center"/>
      <protection/>
    </xf>
    <xf numFmtId="0" fontId="32" fillId="35" borderId="91" xfId="65" applyFont="1" applyFill="1" applyBorder="1" applyAlignment="1">
      <alignment horizontal="center" vertical="center"/>
      <protection/>
    </xf>
    <xf numFmtId="1" fontId="13" fillId="35" borderId="24" xfId="64" applyNumberFormat="1" applyFont="1" applyFill="1" applyBorder="1" applyAlignment="1">
      <alignment horizontal="center" vertical="center" wrapText="1"/>
      <protection/>
    </xf>
    <xf numFmtId="1" fontId="13" fillId="35" borderId="16" xfId="64" applyNumberFormat="1" applyFont="1" applyFill="1" applyBorder="1" applyAlignment="1">
      <alignment horizontal="center" vertical="center" wrapText="1"/>
      <protection/>
    </xf>
    <xf numFmtId="1" fontId="13" fillId="35" borderId="20" xfId="64" applyNumberFormat="1" applyFont="1" applyFill="1" applyBorder="1" applyAlignment="1">
      <alignment horizontal="center" vertical="center" wrapText="1"/>
      <protection/>
    </xf>
    <xf numFmtId="37" fontId="33" fillId="38" borderId="93" xfId="46" applyNumberFormat="1" applyFont="1" applyFill="1" applyBorder="1" applyAlignment="1" applyProtection="1">
      <alignment horizontal="center"/>
      <protection/>
    </xf>
    <xf numFmtId="37" fontId="33" fillId="38" borderId="213" xfId="46" applyNumberFormat="1" applyFont="1" applyFill="1" applyBorder="1" applyAlignment="1" applyProtection="1">
      <alignment horizontal="center"/>
      <protection/>
    </xf>
    <xf numFmtId="37" fontId="33" fillId="38" borderId="92" xfId="46" applyNumberFormat="1" applyFont="1" applyFill="1" applyBorder="1" applyAlignment="1" applyProtection="1">
      <alignment horizontal="center"/>
      <protection/>
    </xf>
    <xf numFmtId="0" fontId="13" fillId="35" borderId="93" xfId="64" applyFont="1" applyFill="1" applyBorder="1" applyAlignment="1">
      <alignment horizontal="center" vertical="center"/>
      <protection/>
    </xf>
    <xf numFmtId="0" fontId="13" fillId="35" borderId="213" xfId="64" applyFont="1" applyFill="1" applyBorder="1" applyAlignment="1">
      <alignment horizontal="center" vertical="center"/>
      <protection/>
    </xf>
    <xf numFmtId="0" fontId="13" fillId="35" borderId="21" xfId="64" applyFont="1" applyFill="1" applyBorder="1" applyAlignment="1">
      <alignment horizontal="center" vertical="center"/>
      <protection/>
    </xf>
    <xf numFmtId="0" fontId="13" fillId="35" borderId="220" xfId="64" applyFont="1" applyFill="1" applyBorder="1" applyAlignment="1">
      <alignment horizontal="center" vertical="center"/>
      <protection/>
    </xf>
    <xf numFmtId="0" fontId="13" fillId="35" borderId="92" xfId="64" applyFont="1" applyFill="1" applyBorder="1" applyAlignment="1">
      <alignment horizontal="center" vertical="center"/>
      <protection/>
    </xf>
    <xf numFmtId="49" fontId="13" fillId="35" borderId="56" xfId="58" applyNumberFormat="1" applyFont="1" applyFill="1" applyBorder="1" applyAlignment="1">
      <alignment horizontal="center" vertical="center" wrapText="1"/>
      <protection/>
    </xf>
    <xf numFmtId="49" fontId="13" fillId="35" borderId="244" xfId="58" applyNumberFormat="1" applyFont="1" applyFill="1" applyBorder="1" applyAlignment="1">
      <alignment horizontal="center" vertical="center" wrapText="1"/>
      <protection/>
    </xf>
    <xf numFmtId="1" fontId="12" fillId="35" borderId="72" xfId="58" applyNumberFormat="1" applyFont="1" applyFill="1" applyBorder="1" applyAlignment="1">
      <alignment horizontal="center" vertical="center" wrapText="1"/>
      <protection/>
    </xf>
    <xf numFmtId="1" fontId="12" fillId="35" borderId="81" xfId="58" applyNumberFormat="1" applyFont="1" applyFill="1" applyBorder="1" applyAlignment="1">
      <alignment horizontal="center" vertical="center" wrapText="1"/>
      <protection/>
    </xf>
    <xf numFmtId="0" fontId="6" fillId="35" borderId="43" xfId="58" applyFont="1" applyFill="1" applyBorder="1" applyAlignment="1">
      <alignment horizontal="center" vertical="center" wrapText="1"/>
      <protection/>
    </xf>
    <xf numFmtId="1" fontId="12" fillId="35" borderId="57" xfId="58" applyNumberFormat="1" applyFont="1" applyFill="1" applyBorder="1" applyAlignment="1">
      <alignment horizontal="center" vertical="center" wrapText="1"/>
      <protection/>
    </xf>
    <xf numFmtId="1" fontId="12" fillId="35" borderId="68" xfId="58" applyNumberFormat="1" applyFont="1" applyFill="1" applyBorder="1" applyAlignment="1">
      <alignment horizontal="center" vertical="center" wrapText="1"/>
      <protection/>
    </xf>
    <xf numFmtId="0" fontId="6" fillId="35" borderId="245" xfId="58" applyFont="1" applyFill="1" applyBorder="1" applyAlignment="1">
      <alignment horizontal="center" vertical="center" wrapText="1"/>
      <protection/>
    </xf>
    <xf numFmtId="0" fontId="13" fillId="35" borderId="225" xfId="58" applyFont="1" applyFill="1" applyBorder="1" applyAlignment="1">
      <alignment horizontal="center"/>
      <protection/>
    </xf>
    <xf numFmtId="0" fontId="13" fillId="35" borderId="226" xfId="58" applyFont="1" applyFill="1" applyBorder="1" applyAlignment="1">
      <alignment horizontal="center"/>
      <protection/>
    </xf>
    <xf numFmtId="0" fontId="13" fillId="35" borderId="227" xfId="58" applyFont="1" applyFill="1" applyBorder="1" applyAlignment="1">
      <alignment horizontal="center"/>
      <protection/>
    </xf>
    <xf numFmtId="0" fontId="13" fillId="35" borderId="246" xfId="58" applyFont="1" applyFill="1" applyBorder="1" applyAlignment="1">
      <alignment horizontal="center"/>
      <protection/>
    </xf>
    <xf numFmtId="0" fontId="13" fillId="35" borderId="228" xfId="58" applyFont="1" applyFill="1" applyBorder="1" applyAlignment="1">
      <alignment horizontal="center"/>
      <protection/>
    </xf>
    <xf numFmtId="49" fontId="16" fillId="35" borderId="247" xfId="58" applyNumberFormat="1" applyFont="1" applyFill="1" applyBorder="1" applyAlignment="1">
      <alignment horizontal="center" vertical="center" wrapText="1"/>
      <protection/>
    </xf>
    <xf numFmtId="0" fontId="28" fillId="0" borderId="248" xfId="58" applyFont="1" applyBorder="1" applyAlignment="1">
      <alignment horizontal="center" vertical="center" wrapText="1"/>
      <protection/>
    </xf>
    <xf numFmtId="0" fontId="32" fillId="35" borderId="88" xfId="58" applyFont="1" applyFill="1" applyBorder="1" applyAlignment="1">
      <alignment horizontal="center" vertical="center"/>
      <protection/>
    </xf>
    <xf numFmtId="0" fontId="32" fillId="35" borderId="90" xfId="58" applyFont="1" applyFill="1" applyBorder="1" applyAlignment="1">
      <alignment horizontal="center" vertical="center"/>
      <protection/>
    </xf>
    <xf numFmtId="0" fontId="32" fillId="35" borderId="91" xfId="58" applyFont="1" applyFill="1" applyBorder="1" applyAlignment="1">
      <alignment horizontal="center" vertical="center"/>
      <protection/>
    </xf>
    <xf numFmtId="1" fontId="13" fillId="35" borderId="53" xfId="58" applyNumberFormat="1" applyFont="1" applyFill="1" applyBorder="1" applyAlignment="1">
      <alignment horizontal="center" vertical="center" wrapText="1"/>
      <protection/>
    </xf>
    <xf numFmtId="1" fontId="13" fillId="35" borderId="63" xfId="58" applyNumberFormat="1" applyFont="1" applyFill="1" applyBorder="1" applyAlignment="1">
      <alignment horizontal="center" vertical="center" wrapText="1"/>
      <protection/>
    </xf>
    <xf numFmtId="0" fontId="14" fillId="35" borderId="199" xfId="58" applyFont="1" applyFill="1" applyBorder="1" applyAlignment="1">
      <alignment horizontal="center" vertical="center" wrapText="1"/>
      <protection/>
    </xf>
    <xf numFmtId="49" fontId="13" fillId="35" borderId="249" xfId="58" applyNumberFormat="1" applyFont="1" applyFill="1" applyBorder="1" applyAlignment="1">
      <alignment horizontal="center" vertical="center" wrapText="1"/>
      <protection/>
    </xf>
    <xf numFmtId="49" fontId="13" fillId="35" borderId="250" xfId="58" applyNumberFormat="1" applyFont="1" applyFill="1" applyBorder="1" applyAlignment="1">
      <alignment horizontal="center" vertical="center" wrapText="1"/>
      <protection/>
    </xf>
    <xf numFmtId="49" fontId="13" fillId="35" borderId="251" xfId="58" applyNumberFormat="1" applyFont="1" applyFill="1" applyBorder="1" applyAlignment="1">
      <alignment horizontal="center" vertical="center" wrapText="1"/>
      <protection/>
    </xf>
    <xf numFmtId="0" fontId="16" fillId="35" borderId="16" xfId="58" applyFont="1" applyFill="1" applyBorder="1" applyAlignment="1">
      <alignment horizontal="center" vertical="center"/>
      <protection/>
    </xf>
    <xf numFmtId="0" fontId="16" fillId="35" borderId="0" xfId="58" applyFont="1" applyFill="1" applyBorder="1" applyAlignment="1">
      <alignment horizontal="center" vertical="center"/>
      <protection/>
    </xf>
    <xf numFmtId="0" fontId="16" fillId="35" borderId="15" xfId="58" applyFont="1" applyFill="1" applyBorder="1" applyAlignment="1">
      <alignment horizontal="center" vertical="center"/>
      <protection/>
    </xf>
    <xf numFmtId="49" fontId="16" fillId="35" borderId="56" xfId="58" applyNumberFormat="1" applyFont="1" applyFill="1" applyBorder="1" applyAlignment="1">
      <alignment horizontal="center" vertical="center" wrapText="1"/>
      <protection/>
    </xf>
    <xf numFmtId="49" fontId="16" fillId="35" borderId="244" xfId="58" applyNumberFormat="1" applyFont="1" applyFill="1" applyBorder="1" applyAlignment="1">
      <alignment horizontal="center" vertical="center" wrapText="1"/>
      <protection/>
    </xf>
    <xf numFmtId="1" fontId="17" fillId="35" borderId="233" xfId="58" applyNumberFormat="1" applyFont="1" applyFill="1" applyBorder="1" applyAlignment="1">
      <alignment horizontal="center" vertical="center" wrapText="1"/>
      <protection/>
    </xf>
    <xf numFmtId="0" fontId="29" fillId="35" borderId="234" xfId="58" applyFont="1" applyFill="1" applyBorder="1" applyAlignment="1">
      <alignment vertical="center"/>
      <protection/>
    </xf>
    <xf numFmtId="0" fontId="29" fillId="35" borderId="235" xfId="58" applyFont="1" applyFill="1" applyBorder="1" applyAlignment="1">
      <alignment vertical="center"/>
      <protection/>
    </xf>
    <xf numFmtId="0" fontId="29" fillId="35" borderId="236" xfId="58" applyFont="1" applyFill="1" applyBorder="1" applyAlignment="1">
      <alignment vertical="center"/>
      <protection/>
    </xf>
    <xf numFmtId="49" fontId="16" fillId="35" borderId="252" xfId="58" applyNumberFormat="1" applyFont="1" applyFill="1" applyBorder="1" applyAlignment="1">
      <alignment horizontal="center" vertical="center" wrapText="1"/>
      <protection/>
    </xf>
    <xf numFmtId="1" fontId="16" fillId="35" borderId="233" xfId="58" applyNumberFormat="1" applyFont="1" applyFill="1" applyBorder="1" applyAlignment="1">
      <alignment horizontal="center" vertical="center" wrapText="1"/>
      <protection/>
    </xf>
    <xf numFmtId="0" fontId="27" fillId="35" borderId="234" xfId="58" applyFont="1" applyFill="1" applyBorder="1" applyAlignment="1">
      <alignment vertical="center"/>
      <protection/>
    </xf>
    <xf numFmtId="0" fontId="27" fillId="35" borderId="235" xfId="58" applyFont="1" applyFill="1" applyBorder="1" applyAlignment="1">
      <alignment vertical="center"/>
      <protection/>
    </xf>
    <xf numFmtId="0" fontId="27" fillId="35" borderId="236" xfId="58" applyFont="1" applyFill="1" applyBorder="1" applyAlignment="1">
      <alignment vertical="center"/>
      <protection/>
    </xf>
    <xf numFmtId="49" fontId="16" fillId="35" borderId="253" xfId="58" applyNumberFormat="1" applyFont="1" applyFill="1" applyBorder="1" applyAlignment="1">
      <alignment horizontal="center" vertical="center" wrapText="1"/>
      <protection/>
    </xf>
    <xf numFmtId="49" fontId="16" fillId="35" borderId="213" xfId="58" applyNumberFormat="1" applyFont="1" applyFill="1" applyBorder="1" applyAlignment="1">
      <alignment horizontal="center" vertical="center" wrapText="1"/>
      <protection/>
    </xf>
    <xf numFmtId="49" fontId="16" fillId="35" borderId="92" xfId="58" applyNumberFormat="1" applyFont="1" applyFill="1" applyBorder="1" applyAlignment="1">
      <alignment horizontal="center" vertical="center" wrapText="1"/>
      <protection/>
    </xf>
    <xf numFmtId="1" fontId="16" fillId="35" borderId="254" xfId="58" applyNumberFormat="1" applyFont="1" applyFill="1" applyBorder="1" applyAlignment="1">
      <alignment horizontal="center" vertical="center" wrapText="1"/>
      <protection/>
    </xf>
    <xf numFmtId="1" fontId="16" fillId="35" borderId="255" xfId="58" applyNumberFormat="1" applyFont="1" applyFill="1" applyBorder="1" applyAlignment="1">
      <alignment horizontal="center" vertical="center" wrapText="1"/>
      <protection/>
    </xf>
    <xf numFmtId="37" fontId="41" fillId="38" borderId="93" xfId="47" applyNumberFormat="1" applyFont="1" applyFill="1" applyBorder="1" applyAlignment="1">
      <alignment horizontal="center"/>
    </xf>
    <xf numFmtId="37" fontId="41" fillId="38" borderId="92" xfId="47" applyNumberFormat="1" applyFont="1" applyFill="1" applyBorder="1" applyAlignment="1">
      <alignment horizontal="center"/>
    </xf>
    <xf numFmtId="49" fontId="16" fillId="35" borderId="93" xfId="58" applyNumberFormat="1" applyFont="1" applyFill="1" applyBorder="1" applyAlignment="1">
      <alignment horizontal="center" vertical="center" wrapText="1"/>
      <protection/>
    </xf>
    <xf numFmtId="49" fontId="13" fillId="35" borderId="256" xfId="58" applyNumberFormat="1" applyFont="1" applyFill="1" applyBorder="1" applyAlignment="1">
      <alignment horizontal="center" vertical="center" wrapText="1"/>
      <protection/>
    </xf>
    <xf numFmtId="49" fontId="16" fillId="35" borderId="231" xfId="58" applyNumberFormat="1" applyFont="1" applyFill="1" applyBorder="1" applyAlignment="1">
      <alignment horizontal="center" vertical="center" wrapText="1"/>
      <protection/>
    </xf>
    <xf numFmtId="1" fontId="16" fillId="35" borderId="257" xfId="58" applyNumberFormat="1" applyFont="1" applyFill="1" applyBorder="1" applyAlignment="1">
      <alignment horizontal="center" vertical="center" wrapText="1"/>
      <protection/>
    </xf>
    <xf numFmtId="1" fontId="16" fillId="35" borderId="69" xfId="58" applyNumberFormat="1" applyFont="1" applyFill="1" applyBorder="1" applyAlignment="1">
      <alignment horizontal="center" vertical="center" wrapText="1"/>
      <protection/>
    </xf>
    <xf numFmtId="1" fontId="16" fillId="35" borderId="258" xfId="58" applyNumberFormat="1" applyFont="1" applyFill="1" applyBorder="1" applyAlignment="1">
      <alignment horizontal="center" vertical="center" wrapText="1"/>
      <protection/>
    </xf>
    <xf numFmtId="0" fontId="17" fillId="35" borderId="259" xfId="58" applyFont="1" applyFill="1" applyBorder="1" applyAlignment="1">
      <alignment horizontal="center"/>
      <protection/>
    </xf>
    <xf numFmtId="0" fontId="17" fillId="35" borderId="260" xfId="58" applyFont="1" applyFill="1" applyBorder="1" applyAlignment="1">
      <alignment horizontal="center"/>
      <protection/>
    </xf>
    <xf numFmtId="0" fontId="17" fillId="35" borderId="261" xfId="58" applyFont="1" applyFill="1" applyBorder="1" applyAlignment="1">
      <alignment horizontal="center"/>
      <protection/>
    </xf>
    <xf numFmtId="0" fontId="17" fillId="35" borderId="262" xfId="58" applyFont="1" applyFill="1" applyBorder="1" applyAlignment="1">
      <alignment horizontal="center"/>
      <protection/>
    </xf>
    <xf numFmtId="37" fontId="93" fillId="38" borderId="93" xfId="46" applyNumberFormat="1" applyFont="1" applyFill="1" applyBorder="1" applyAlignment="1" applyProtection="1">
      <alignment horizontal="center"/>
      <protection/>
    </xf>
    <xf numFmtId="37" fontId="93" fillId="38" borderId="213" xfId="46" applyNumberFormat="1" applyFont="1" applyFill="1" applyBorder="1" applyAlignment="1" applyProtection="1">
      <alignment horizontal="center"/>
      <protection/>
    </xf>
    <xf numFmtId="0" fontId="94" fillId="37" borderId="27" xfId="64" applyNumberFormat="1" applyFont="1" applyFill="1" applyBorder="1">
      <alignment/>
      <protection/>
    </xf>
    <xf numFmtId="3" fontId="94" fillId="37" borderId="27" xfId="64" applyNumberFormat="1" applyFont="1" applyFill="1" applyBorder="1">
      <alignment/>
      <protection/>
    </xf>
    <xf numFmtId="3" fontId="94" fillId="37" borderId="26" xfId="64" applyNumberFormat="1" applyFont="1" applyFill="1" applyBorder="1">
      <alignment/>
      <protection/>
    </xf>
    <xf numFmtId="10" fontId="94" fillId="37" borderId="28" xfId="64" applyNumberFormat="1" applyFont="1" applyFill="1" applyBorder="1">
      <alignment/>
      <protection/>
    </xf>
    <xf numFmtId="0" fontId="94" fillId="0" borderId="0" xfId="64" applyFont="1">
      <alignment/>
      <protection/>
    </xf>
    <xf numFmtId="37" fontId="92" fillId="33" borderId="93" xfId="46" applyNumberFormat="1" applyFont="1" applyFill="1" applyBorder="1" applyAlignment="1" applyProtection="1">
      <alignment horizontal="center"/>
      <protection/>
    </xf>
    <xf numFmtId="37" fontId="92" fillId="33" borderId="213" xfId="46" applyNumberFormat="1" applyFont="1" applyFill="1" applyBorder="1" applyAlignment="1" applyProtection="1">
      <alignment horizontal="center"/>
      <protection/>
    </xf>
    <xf numFmtId="37" fontId="92" fillId="33" borderId="92" xfId="46" applyNumberFormat="1" applyFont="1" applyFill="1" applyBorder="1" applyAlignment="1" applyProtection="1">
      <alignment horizontal="center"/>
      <protection/>
    </xf>
    <xf numFmtId="0" fontId="94" fillId="34" borderId="263" xfId="58" applyNumberFormat="1" applyFont="1" applyFill="1" applyBorder="1" applyAlignment="1">
      <alignment vertical="center"/>
      <protection/>
    </xf>
    <xf numFmtId="3" fontId="94" fillId="34" borderId="225" xfId="58" applyNumberFormat="1" applyFont="1" applyFill="1" applyBorder="1" applyAlignment="1">
      <alignment vertical="center"/>
      <protection/>
    </xf>
    <xf numFmtId="3" fontId="94" fillId="34" borderId="260" xfId="58" applyNumberFormat="1" applyFont="1" applyFill="1" applyBorder="1" applyAlignment="1">
      <alignment vertical="center"/>
      <protection/>
    </xf>
    <xf numFmtId="3" fontId="94" fillId="34" borderId="264" xfId="58" applyNumberFormat="1" applyFont="1" applyFill="1" applyBorder="1" applyAlignment="1">
      <alignment vertical="center"/>
      <protection/>
    </xf>
    <xf numFmtId="9" fontId="94" fillId="34" borderId="246" xfId="58" applyNumberFormat="1" applyFont="1" applyFill="1" applyBorder="1" applyAlignment="1">
      <alignment vertical="center"/>
      <protection/>
    </xf>
    <xf numFmtId="10" fontId="94" fillId="34" borderId="227" xfId="58" applyNumberFormat="1" applyFont="1" applyFill="1" applyBorder="1" applyAlignment="1">
      <alignment horizontal="right" vertical="center"/>
      <protection/>
    </xf>
    <xf numFmtId="10" fontId="94" fillId="34" borderId="63" xfId="58" applyNumberFormat="1" applyFont="1" applyFill="1" applyBorder="1" applyAlignment="1">
      <alignment horizontal="right" vertical="center"/>
      <protection/>
    </xf>
    <xf numFmtId="0" fontId="94" fillId="0" borderId="0" xfId="58" applyFont="1" applyFill="1" applyAlignment="1">
      <alignment vertical="center"/>
      <protection/>
    </xf>
    <xf numFmtId="10" fontId="3" fillId="0" borderId="183" xfId="58" applyNumberFormat="1" applyFont="1" applyFill="1" applyBorder="1" applyAlignment="1">
      <alignment horizontal="right"/>
      <protection/>
    </xf>
    <xf numFmtId="10" fontId="3" fillId="0" borderId="179" xfId="58" applyNumberFormat="1" applyFont="1" applyFill="1" applyBorder="1" applyAlignment="1">
      <alignment horizontal="right"/>
      <protection/>
    </xf>
    <xf numFmtId="3" fontId="3" fillId="0" borderId="265" xfId="58" applyNumberFormat="1" applyFont="1" applyFill="1" applyBorder="1">
      <alignment/>
      <protection/>
    </xf>
    <xf numFmtId="10" fontId="3" fillId="0" borderId="179" xfId="58" applyNumberFormat="1" applyFont="1" applyFill="1" applyBorder="1">
      <alignment/>
      <protection/>
    </xf>
    <xf numFmtId="0" fontId="94" fillId="34" borderId="42" xfId="58" applyNumberFormat="1" applyFont="1" applyFill="1" applyBorder="1" applyAlignment="1">
      <alignment vertical="center"/>
      <protection/>
    </xf>
    <xf numFmtId="3" fontId="94" fillId="34" borderId="41" xfId="58" applyNumberFormat="1" applyFont="1" applyFill="1" applyBorder="1" applyAlignment="1">
      <alignment vertical="center"/>
      <protection/>
    </xf>
    <xf numFmtId="3" fontId="94" fillId="34" borderId="36" xfId="58" applyNumberFormat="1" applyFont="1" applyFill="1" applyBorder="1" applyAlignment="1">
      <alignment vertical="center"/>
      <protection/>
    </xf>
    <xf numFmtId="3" fontId="94" fillId="34" borderId="37" xfId="58" applyNumberFormat="1" applyFont="1" applyFill="1" applyBorder="1" applyAlignment="1">
      <alignment vertical="center"/>
      <protection/>
    </xf>
    <xf numFmtId="181" fontId="94" fillId="34" borderId="266" xfId="58" applyNumberFormat="1" applyFont="1" applyFill="1" applyBorder="1" applyAlignment="1">
      <alignment vertical="center"/>
      <protection/>
    </xf>
    <xf numFmtId="10" fontId="94" fillId="34" borderId="267" xfId="58" applyNumberFormat="1" applyFont="1" applyFill="1" applyBorder="1" applyAlignment="1">
      <alignment horizontal="right" vertical="center"/>
      <protection/>
    </xf>
    <xf numFmtId="10" fontId="94" fillId="34" borderId="268" xfId="58" applyNumberFormat="1" applyFont="1" applyFill="1" applyBorder="1" applyAlignment="1">
      <alignment horizontal="right" vertical="center"/>
      <protection/>
    </xf>
    <xf numFmtId="0" fontId="95" fillId="34" borderId="69" xfId="58" applyNumberFormat="1" applyFont="1" applyFill="1" applyBorder="1" applyAlignment="1">
      <alignment vertical="center"/>
      <protection/>
    </xf>
    <xf numFmtId="0" fontId="95" fillId="0" borderId="0" xfId="58" applyFont="1" applyFill="1" applyAlignment="1">
      <alignment vertical="center"/>
      <protection/>
    </xf>
    <xf numFmtId="3" fontId="95" fillId="34" borderId="67" xfId="58" applyNumberFormat="1" applyFont="1" applyFill="1" applyBorder="1" applyAlignment="1">
      <alignment vertical="center"/>
      <protection/>
    </xf>
    <xf numFmtId="3" fontId="95" fillId="34" borderId="0" xfId="58" applyNumberFormat="1" applyFont="1" applyFill="1" applyBorder="1" applyAlignment="1">
      <alignment vertical="center"/>
      <protection/>
    </xf>
    <xf numFmtId="3" fontId="95" fillId="34" borderId="66" xfId="58" applyNumberFormat="1" applyFont="1" applyFill="1" applyBorder="1" applyAlignment="1">
      <alignment vertical="center"/>
      <protection/>
    </xf>
    <xf numFmtId="3" fontId="95" fillId="34" borderId="65" xfId="58" applyNumberFormat="1" applyFont="1" applyFill="1" applyBorder="1" applyAlignment="1">
      <alignment vertical="center"/>
      <protection/>
    </xf>
    <xf numFmtId="181" fontId="95" fillId="34" borderId="68" xfId="58" applyNumberFormat="1" applyFont="1" applyFill="1" applyBorder="1" applyAlignment="1">
      <alignment vertical="center"/>
      <protection/>
    </xf>
    <xf numFmtId="10" fontId="95" fillId="34" borderId="81" xfId="58" applyNumberFormat="1" applyFont="1" applyFill="1" applyBorder="1" applyAlignment="1">
      <alignment horizontal="right" vertical="center"/>
      <protection/>
    </xf>
    <xf numFmtId="3" fontId="95" fillId="34" borderId="269" xfId="58" applyNumberFormat="1" applyFont="1" applyFill="1" applyBorder="1" applyAlignment="1">
      <alignment vertical="center"/>
      <protection/>
    </xf>
    <xf numFmtId="181" fontId="95" fillId="34" borderId="81" xfId="58" applyNumberFormat="1" applyFont="1" applyFill="1" applyBorder="1" applyAlignment="1">
      <alignment vertical="center"/>
      <protection/>
    </xf>
    <xf numFmtId="10" fontId="95" fillId="34" borderId="63" xfId="58" applyNumberFormat="1" applyFont="1" applyFill="1" applyBorder="1" applyAlignment="1">
      <alignment horizontal="right" vertical="center"/>
      <protection/>
    </xf>
    <xf numFmtId="0" fontId="95" fillId="34" borderId="42" xfId="58" applyNumberFormat="1" applyFont="1" applyFill="1" applyBorder="1" applyAlignment="1">
      <alignment vertical="center"/>
      <protection/>
    </xf>
    <xf numFmtId="0" fontId="95" fillId="34" borderId="36" xfId="58" applyNumberFormat="1" applyFont="1" applyFill="1" applyBorder="1" applyAlignment="1">
      <alignment vertical="center"/>
      <protection/>
    </xf>
    <xf numFmtId="3" fontId="95" fillId="34" borderId="41" xfId="58" applyNumberFormat="1" applyFont="1" applyFill="1" applyBorder="1" applyAlignment="1">
      <alignment vertical="center"/>
      <protection/>
    </xf>
    <xf numFmtId="3" fontId="95" fillId="34" borderId="36" xfId="58" applyNumberFormat="1" applyFont="1" applyFill="1" applyBorder="1" applyAlignment="1">
      <alignment vertical="center"/>
      <protection/>
    </xf>
    <xf numFmtId="3" fontId="95" fillId="34" borderId="37" xfId="58" applyNumberFormat="1" applyFont="1" applyFill="1" applyBorder="1" applyAlignment="1">
      <alignment vertical="center"/>
      <protection/>
    </xf>
    <xf numFmtId="3" fontId="95" fillId="34" borderId="35" xfId="58" applyNumberFormat="1" applyFont="1" applyFill="1" applyBorder="1" applyAlignment="1">
      <alignment vertical="center"/>
      <protection/>
    </xf>
    <xf numFmtId="181" fontId="95" fillId="34" borderId="39" xfId="58" applyNumberFormat="1" applyFont="1" applyFill="1" applyBorder="1" applyAlignment="1">
      <alignment vertical="center"/>
      <protection/>
    </xf>
    <xf numFmtId="3" fontId="95" fillId="34" borderId="38" xfId="58" applyNumberFormat="1" applyFont="1" applyFill="1" applyBorder="1" applyAlignment="1">
      <alignment vertical="center"/>
      <protection/>
    </xf>
    <xf numFmtId="10" fontId="95" fillId="34" borderId="39" xfId="58" applyNumberFormat="1" applyFont="1" applyFill="1" applyBorder="1" applyAlignment="1">
      <alignment horizontal="right" vertical="center"/>
      <protection/>
    </xf>
    <xf numFmtId="3" fontId="95" fillId="34" borderId="40" xfId="58" applyNumberFormat="1" applyFont="1" applyFill="1" applyBorder="1" applyAlignment="1">
      <alignment vertical="center"/>
      <protection/>
    </xf>
    <xf numFmtId="10" fontId="95" fillId="34" borderId="34" xfId="58" applyNumberFormat="1" applyFont="1" applyFill="1" applyBorder="1" applyAlignment="1">
      <alignment horizontal="right" vertical="center"/>
      <protection/>
    </xf>
    <xf numFmtId="10" fontId="94" fillId="37" borderId="270" xfId="64" applyNumberFormat="1" applyFont="1" applyFill="1" applyBorder="1">
      <alignment/>
      <protection/>
    </xf>
    <xf numFmtId="10" fontId="3" fillId="0" borderId="171" xfId="64" applyNumberFormat="1" applyFont="1" applyBorder="1" applyAlignment="1">
      <alignment horizontal="right"/>
      <protection/>
    </xf>
    <xf numFmtId="10" fontId="3" fillId="0" borderId="104" xfId="64" applyNumberFormat="1" applyFont="1" applyBorder="1" applyAlignment="1">
      <alignment horizontal="right"/>
      <protection/>
    </xf>
    <xf numFmtId="10" fontId="3" fillId="0" borderId="173" xfId="64" applyNumberFormat="1" applyFont="1" applyBorder="1" applyAlignment="1">
      <alignment horizontal="right"/>
      <protection/>
    </xf>
    <xf numFmtId="10" fontId="3" fillId="0" borderId="172" xfId="64" applyNumberFormat="1" applyFont="1" applyBorder="1">
      <alignment/>
      <protection/>
    </xf>
    <xf numFmtId="10" fontId="3" fillId="0" borderId="105" xfId="64" applyNumberFormat="1" applyFont="1" applyBorder="1">
      <alignment/>
      <protection/>
    </xf>
    <xf numFmtId="10" fontId="3" fillId="0" borderId="174" xfId="64" applyNumberFormat="1" applyFont="1" applyBorder="1">
      <alignment/>
      <protection/>
    </xf>
    <xf numFmtId="10" fontId="23" fillId="34" borderId="270" xfId="64" applyNumberFormat="1" applyFont="1" applyFill="1" applyBorder="1">
      <alignment/>
      <protection/>
    </xf>
    <xf numFmtId="10" fontId="3" fillId="0" borderId="0" xfId="64" applyNumberFormat="1" applyFont="1">
      <alignment/>
      <protection/>
    </xf>
    <xf numFmtId="10" fontId="19" fillId="35" borderId="21" xfId="64" applyNumberFormat="1" applyFont="1" applyFill="1" applyBorder="1" applyAlignment="1">
      <alignment horizontal="center" vertical="center"/>
      <protection/>
    </xf>
    <xf numFmtId="10" fontId="16" fillId="35" borderId="17" xfId="64" applyNumberFormat="1" applyFont="1" applyFill="1" applyBorder="1" applyAlignment="1">
      <alignment horizontal="center" vertical="center"/>
      <protection/>
    </xf>
    <xf numFmtId="10" fontId="5" fillId="35" borderId="220" xfId="64" applyNumberFormat="1" applyFont="1" applyFill="1" applyBorder="1" applyAlignment="1">
      <alignment horizontal="center"/>
      <protection/>
    </xf>
    <xf numFmtId="10" fontId="5" fillId="35" borderId="176" xfId="64" applyNumberFormat="1" applyFont="1" applyFill="1" applyBorder="1" applyAlignment="1">
      <alignment horizontal="center" vertical="center" wrapText="1"/>
      <protection/>
    </xf>
    <xf numFmtId="10" fontId="5" fillId="35" borderId="219" xfId="64" applyNumberFormat="1" applyFont="1" applyFill="1" applyBorder="1" applyAlignment="1">
      <alignment horizontal="center" vertical="center" wrapText="1"/>
      <protection/>
    </xf>
    <xf numFmtId="10" fontId="4" fillId="0" borderId="0" xfId="64" applyNumberFormat="1" applyFont="1">
      <alignment/>
      <protection/>
    </xf>
    <xf numFmtId="10" fontId="93" fillId="38" borderId="92" xfId="46" applyNumberFormat="1" applyFont="1" applyFill="1" applyBorder="1" applyAlignment="1" applyProtection="1">
      <alignment horizontal="center"/>
      <protection/>
    </xf>
    <xf numFmtId="10" fontId="19" fillId="35" borderId="220" xfId="64" applyNumberFormat="1" applyFont="1" applyFill="1" applyBorder="1" applyAlignment="1">
      <alignment horizontal="center" vertical="center"/>
      <protection/>
    </xf>
    <xf numFmtId="10" fontId="16" fillId="35" borderId="221" xfId="64" applyNumberFormat="1" applyFont="1" applyFill="1" applyBorder="1" applyAlignment="1">
      <alignment horizontal="center" vertical="center"/>
      <protection/>
    </xf>
    <xf numFmtId="10" fontId="5" fillId="35" borderId="92" xfId="64" applyNumberFormat="1" applyFont="1" applyFill="1" applyBorder="1" applyAlignment="1">
      <alignment horizontal="center"/>
      <protection/>
    </xf>
    <xf numFmtId="10" fontId="5" fillId="35" borderId="175" xfId="64" applyNumberFormat="1" applyFont="1" applyFill="1" applyBorder="1" applyAlignment="1">
      <alignment horizontal="center" vertical="center" wrapText="1"/>
      <protection/>
    </xf>
    <xf numFmtId="10" fontId="5" fillId="35" borderId="218" xfId="64" applyNumberFormat="1" applyFont="1" applyFill="1" applyBorder="1" applyAlignment="1">
      <alignment horizontal="center" vertical="center" wrapText="1"/>
      <protection/>
    </xf>
    <xf numFmtId="37" fontId="141" fillId="0" borderId="20" xfId="61" applyFont="1" applyFill="1" applyBorder="1" applyAlignment="1" applyProtection="1">
      <alignment horizontal="center" vertical="center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_Cuadro 1.1 Comportamiento pasajeros y carga MARZO 2009" xfId="61"/>
    <cellStyle name="Normal_Cuadro 1.1 Comportamiento pasajeros y carga MARZO 2009 2" xfId="62"/>
    <cellStyle name="Normal_CUADRO 1.1 DEFINITIVO" xfId="63"/>
    <cellStyle name="Normal_CUADRO 1.2. PAX NACIONAL POR EMPRESA MAR 2009" xfId="64"/>
    <cellStyle name="Normal_CUADRO 1.6 PAX NACIONALES PRINCIPALES RUTAS MAR 200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dxfs count="98"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name val="Cambria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3276600</xdr:colOff>
      <xdr:row>1</xdr:row>
      <xdr:rowOff>38100</xdr:rowOff>
    </xdr:from>
    <xdr:to>
      <xdr:col>2</xdr:col>
      <xdr:colOff>4457700</xdr:colOff>
      <xdr:row>6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66675"/>
          <a:ext cx="1181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84" name="Tabla1" displayName="Tabla1" ref="B13:C30" comment="" totalsRowShown="0">
  <tableColumns count="2">
    <tableColumn id="1" name="Cuadro 1.1A "/>
    <tableColumn id="2" name="Comportamiento del Transporte aéreo regular y no regular - Pasajero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46"/>
  <sheetViews>
    <sheetView showGridLines="0" tabSelected="1" zoomScale="110" zoomScaleNormal="110" zoomScalePageLayoutView="0" workbookViewId="0" topLeftCell="A1">
      <selection activeCell="A1" sqref="A1"/>
    </sheetView>
  </sheetViews>
  <sheetFormatPr defaultColWidth="11.421875" defaultRowHeight="15"/>
  <cols>
    <col min="1" max="1" width="1.8515625" style="170" customWidth="1"/>
    <col min="2" max="2" width="14.421875" style="170" customWidth="1"/>
    <col min="3" max="3" width="67.421875" style="170" customWidth="1"/>
    <col min="4" max="4" width="2.140625" style="170" customWidth="1"/>
    <col min="5" max="16384" width="11.421875" style="170" customWidth="1"/>
  </cols>
  <sheetData>
    <row r="1" ht="2.25" customHeight="1" thickBot="1">
      <c r="B1" s="169"/>
    </row>
    <row r="2" spans="2:3" ht="11.25" customHeight="1" thickTop="1">
      <c r="B2" s="420"/>
      <c r="C2" s="421"/>
    </row>
    <row r="3" spans="2:3" ht="21.75" customHeight="1">
      <c r="B3" s="422" t="s">
        <v>69</v>
      </c>
      <c r="C3" s="423"/>
    </row>
    <row r="4" spans="2:3" ht="18" customHeight="1">
      <c r="B4" s="424" t="s">
        <v>70</v>
      </c>
      <c r="C4" s="423"/>
    </row>
    <row r="5" spans="2:3" ht="18" customHeight="1">
      <c r="B5" s="425" t="s">
        <v>71</v>
      </c>
      <c r="C5" s="423"/>
    </row>
    <row r="6" spans="2:3" ht="9" customHeight="1">
      <c r="B6" s="422"/>
      <c r="C6" s="423"/>
    </row>
    <row r="7" spans="2:3" ht="3" customHeight="1">
      <c r="B7" s="426"/>
      <c r="C7" s="427"/>
    </row>
    <row r="8" spans="2:5" ht="24">
      <c r="B8" s="498" t="s">
        <v>150</v>
      </c>
      <c r="C8" s="499"/>
      <c r="E8" s="171"/>
    </row>
    <row r="9" spans="2:5" ht="23.25">
      <c r="B9" s="500" t="s">
        <v>36</v>
      </c>
      <c r="C9" s="501"/>
      <c r="E9" s="171"/>
    </row>
    <row r="10" spans="2:3" ht="18.75" customHeight="1">
      <c r="B10" s="502" t="s">
        <v>72</v>
      </c>
      <c r="C10" s="503"/>
    </row>
    <row r="11" spans="2:3" ht="4.5" customHeight="1" thickBot="1">
      <c r="B11" s="428"/>
      <c r="C11" s="429"/>
    </row>
    <row r="12" spans="2:3" ht="19.5" customHeight="1" thickBot="1" thickTop="1">
      <c r="B12" s="435" t="s">
        <v>73</v>
      </c>
      <c r="C12" s="436" t="s">
        <v>130</v>
      </c>
    </row>
    <row r="13" spans="2:3" ht="19.5" customHeight="1" thickTop="1">
      <c r="B13" s="172" t="s">
        <v>74</v>
      </c>
      <c r="C13" s="173" t="s">
        <v>75</v>
      </c>
    </row>
    <row r="14" spans="2:3" ht="19.5" customHeight="1">
      <c r="B14" s="430" t="s">
        <v>76</v>
      </c>
      <c r="C14" s="431" t="s">
        <v>77</v>
      </c>
    </row>
    <row r="15" spans="2:3" ht="19.5" customHeight="1">
      <c r="B15" s="174" t="s">
        <v>78</v>
      </c>
      <c r="C15" s="175" t="s">
        <v>79</v>
      </c>
    </row>
    <row r="16" spans="2:3" ht="19.5" customHeight="1">
      <c r="B16" s="430" t="s">
        <v>80</v>
      </c>
      <c r="C16" s="431" t="s">
        <v>81</v>
      </c>
    </row>
    <row r="17" spans="2:3" ht="19.5" customHeight="1">
      <c r="B17" s="174" t="s">
        <v>82</v>
      </c>
      <c r="C17" s="175" t="s">
        <v>83</v>
      </c>
    </row>
    <row r="18" spans="2:3" ht="19.5" customHeight="1">
      <c r="B18" s="430" t="s">
        <v>84</v>
      </c>
      <c r="C18" s="431" t="s">
        <v>85</v>
      </c>
    </row>
    <row r="19" spans="2:3" ht="19.5" customHeight="1">
      <c r="B19" s="174" t="s">
        <v>86</v>
      </c>
      <c r="C19" s="175" t="s">
        <v>87</v>
      </c>
    </row>
    <row r="20" spans="2:3" ht="19.5" customHeight="1">
      <c r="B20" s="430" t="s">
        <v>88</v>
      </c>
      <c r="C20" s="431" t="s">
        <v>89</v>
      </c>
    </row>
    <row r="21" spans="2:3" ht="19.5" customHeight="1">
      <c r="B21" s="174" t="s">
        <v>90</v>
      </c>
      <c r="C21" s="175" t="s">
        <v>91</v>
      </c>
    </row>
    <row r="22" spans="2:3" ht="19.5" customHeight="1">
      <c r="B22" s="430" t="s">
        <v>92</v>
      </c>
      <c r="C22" s="431" t="s">
        <v>93</v>
      </c>
    </row>
    <row r="23" spans="2:3" ht="20.25" customHeight="1">
      <c r="B23" s="174" t="s">
        <v>94</v>
      </c>
      <c r="C23" s="175" t="s">
        <v>95</v>
      </c>
    </row>
    <row r="24" spans="2:3" ht="20.25" customHeight="1">
      <c r="B24" s="430" t="s">
        <v>96</v>
      </c>
      <c r="C24" s="431" t="s">
        <v>97</v>
      </c>
    </row>
    <row r="25" spans="2:3" ht="20.25" customHeight="1">
      <c r="B25" s="174" t="s">
        <v>98</v>
      </c>
      <c r="C25" s="176" t="s">
        <v>99</v>
      </c>
    </row>
    <row r="26" spans="2:3" ht="20.25" customHeight="1">
      <c r="B26" s="430" t="s">
        <v>100</v>
      </c>
      <c r="C26" s="432" t="s">
        <v>101</v>
      </c>
    </row>
    <row r="27" spans="2:4" ht="20.25" customHeight="1">
      <c r="B27" s="174" t="s">
        <v>111</v>
      </c>
      <c r="C27" s="175" t="s">
        <v>123</v>
      </c>
      <c r="D27" s="201"/>
    </row>
    <row r="28" spans="2:4" ht="20.25" customHeight="1">
      <c r="B28" s="430" t="s">
        <v>112</v>
      </c>
      <c r="C28" s="431" t="s">
        <v>124</v>
      </c>
      <c r="D28" s="201"/>
    </row>
    <row r="29" spans="2:4" ht="20.25" customHeight="1">
      <c r="B29" s="174" t="s">
        <v>113</v>
      </c>
      <c r="C29" s="176" t="s">
        <v>125</v>
      </c>
      <c r="D29" s="201"/>
    </row>
    <row r="30" spans="2:4" ht="20.25" customHeight="1" thickBot="1">
      <c r="B30" s="433" t="s">
        <v>114</v>
      </c>
      <c r="C30" s="434" t="s">
        <v>126</v>
      </c>
      <c r="D30" s="201"/>
    </row>
    <row r="31" s="248" customFormat="1" ht="15" customHeight="1" thickTop="1"/>
    <row r="32" s="248" customFormat="1" ht="13.5">
      <c r="B32" s="249"/>
    </row>
    <row r="33" s="248" customFormat="1" ht="12.75"/>
    <row r="34" s="248" customFormat="1" ht="12.75"/>
    <row r="35" spans="1:3" ht="13.5">
      <c r="A35" s="194"/>
      <c r="B35" s="195" t="s">
        <v>131</v>
      </c>
      <c r="C35" s="194"/>
    </row>
    <row r="36" spans="1:3" ht="12.75">
      <c r="A36" s="194"/>
      <c r="B36" s="194" t="s">
        <v>132</v>
      </c>
      <c r="C36" s="194"/>
    </row>
    <row r="37" spans="1:3" ht="12.75">
      <c r="A37" s="194"/>
      <c r="B37" s="194"/>
      <c r="C37" s="194"/>
    </row>
    <row r="38" spans="1:3" ht="13.5">
      <c r="A38" s="194"/>
      <c r="B38" s="195" t="s">
        <v>133</v>
      </c>
      <c r="C38" s="194"/>
    </row>
    <row r="39" spans="1:3" ht="12.75">
      <c r="A39" s="194"/>
      <c r="B39" s="194" t="s">
        <v>134</v>
      </c>
      <c r="C39" s="194"/>
    </row>
    <row r="40" spans="1:3" ht="12.75">
      <c r="A40" s="194"/>
      <c r="B40" s="194"/>
      <c r="C40" s="194"/>
    </row>
    <row r="41" spans="1:3" ht="15">
      <c r="A41" s="194"/>
      <c r="B41" s="196" t="s">
        <v>102</v>
      </c>
      <c r="C41" s="194"/>
    </row>
    <row r="42" spans="1:3" ht="13.5">
      <c r="A42" s="194"/>
      <c r="B42" s="195" t="s">
        <v>135</v>
      </c>
      <c r="C42" s="194"/>
    </row>
    <row r="43" spans="1:3" ht="13.5">
      <c r="A43" s="194"/>
      <c r="B43" s="197" t="s">
        <v>103</v>
      </c>
      <c r="C43" s="194"/>
    </row>
    <row r="44" spans="1:3" ht="12.75">
      <c r="A44" s="194"/>
      <c r="B44" s="198" t="s">
        <v>104</v>
      </c>
      <c r="C44" s="194"/>
    </row>
    <row r="45" spans="1:3" ht="12.75">
      <c r="A45" s="194"/>
      <c r="B45" s="194"/>
      <c r="C45" s="194"/>
    </row>
    <row r="46" spans="1:3" ht="12.75">
      <c r="A46" s="194"/>
      <c r="B46" s="194"/>
      <c r="C46" s="194"/>
    </row>
  </sheetData>
  <sheetProtection/>
  <mergeCells count="3">
    <mergeCell ref="B8:C8"/>
    <mergeCell ref="B9:C9"/>
    <mergeCell ref="B10:C10"/>
  </mergeCells>
  <hyperlinks>
    <hyperlink ref="C15" location="'CUADRO 1,2'!A1" display="Pasajeros Nacionales por empresa"/>
    <hyperlink ref="C16" location="'CUADRO 1,3'!A1" display="Carga nacional por empresa "/>
    <hyperlink ref="C17" location="'CUADRO 1,4'!A1" display="Pasajeros Internacionales por empresa "/>
    <hyperlink ref="C18" location="'CUADRO 1,5'!A1" display="Carga internacional por empresa"/>
    <hyperlink ref="C19" location="'CUADRO 1.6'!A1" display="Pasajeros Nacionales por principales rutas "/>
    <hyperlink ref="C20" location="'CUADRO 1,7'!A1" display="Carga nacional por principales rutas"/>
    <hyperlink ref="C21" location="'CUADRO 1.8'!A1" display="Pasajeros internacionales por principales rutas "/>
    <hyperlink ref="C24" location="'CUADRO 1.9'!A1" display="Carga internacional por principales rutas - Regular y no regular"/>
    <hyperlink ref="B44" r:id="rId1" display="juan.torres@aerocivil.gov.co"/>
    <hyperlink ref="C14" location="'CUADRO 1.1B'!A1" display="Comportamiento del Transporte aéreo regular y no regular - Carga"/>
    <hyperlink ref="C22" location="'CUADRO 1.8 B'!A1" display="Pasajeros internacionales por mercado y país"/>
    <hyperlink ref="C23" location="'CUADRO 1.8 C'!A1" display="Pasajeros internacionales por mercado y empresa"/>
    <hyperlink ref="C25" location="'CUADRO 1.9 B'!A1" display="Carga internacional  por mercado y país"/>
    <hyperlink ref="C26" location="'CUADRO 1.9 C'!A1" display="Carga internacional  por mercado y empresa"/>
    <hyperlink ref="C12" location="Novedades!A1" display="Novedades importantes para la interpretación de la información."/>
    <hyperlink ref="C28" location="'CUADRO 1.11'!A1" display="Carga internacional por principales rutas - Regular y no regular"/>
    <hyperlink ref="C27" location="'CUADRO 1.10'!A1" display="Pasajeros internacionales por mercado y empresa"/>
    <hyperlink ref="C29" location="'CUADRO 1.12'!A1" display="Carga internacional  por mercado y país"/>
    <hyperlink ref="C30" location="'CUADRO 1.13'!A1" display="Carga internacional  por mercado y empresa"/>
    <hyperlink ref="C13" location="'CUADRO 1.1A'!A1" display="Comportamiento del Transporte aéreo regular y no regular - Pasajeros"/>
  </hyperlinks>
  <printOptions/>
  <pageMargins left="0.75" right="0.75" top="1" bottom="1" header="0" footer="0"/>
  <pageSetup horizontalDpi="600" verticalDpi="600" orientation="portrait" r:id="rId4"/>
  <drawing r:id="rId3"/>
  <tableParts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Q50"/>
  <sheetViews>
    <sheetView showGridLines="0" zoomScale="88" zoomScaleNormal="88" zoomScalePageLayoutView="0" workbookViewId="0" topLeftCell="A1">
      <selection activeCell="N1" sqref="N1:Q1"/>
    </sheetView>
  </sheetViews>
  <sheetFormatPr defaultColWidth="9.140625" defaultRowHeight="15"/>
  <cols>
    <col min="1" max="1" width="15.8515625" style="99" customWidth="1"/>
    <col min="2" max="2" width="9.8515625" style="99" customWidth="1"/>
    <col min="3" max="3" width="12.00390625" style="99" customWidth="1"/>
    <col min="4" max="4" width="9.140625" style="99" bestFit="1" customWidth="1"/>
    <col min="5" max="5" width="9.7109375" style="99" bestFit="1" customWidth="1"/>
    <col min="6" max="6" width="9.7109375" style="99" customWidth="1"/>
    <col min="7" max="7" width="11.7109375" style="99" customWidth="1"/>
    <col min="8" max="8" width="9.140625" style="99" bestFit="1" customWidth="1"/>
    <col min="9" max="9" width="9.7109375" style="99" bestFit="1" customWidth="1"/>
    <col min="10" max="10" width="10.421875" style="99" customWidth="1"/>
    <col min="11" max="11" width="12.00390625" style="99" customWidth="1"/>
    <col min="12" max="12" width="9.421875" style="99" bestFit="1" customWidth="1"/>
    <col min="13" max="13" width="9.7109375" style="99" bestFit="1" customWidth="1"/>
    <col min="14" max="14" width="9.7109375" style="99" customWidth="1"/>
    <col min="15" max="15" width="11.57421875" style="99" customWidth="1"/>
    <col min="16" max="16" width="9.421875" style="99" bestFit="1" customWidth="1"/>
    <col min="17" max="17" width="10.28125" style="99" customWidth="1"/>
    <col min="18" max="16384" width="9.140625" style="99" customWidth="1"/>
  </cols>
  <sheetData>
    <row r="1" spans="14:17" ht="19.5" thickBot="1">
      <c r="N1" s="623" t="s">
        <v>26</v>
      </c>
      <c r="O1" s="624"/>
      <c r="P1" s="624"/>
      <c r="Q1" s="625"/>
    </row>
    <row r="2" ht="3.75" customHeight="1" thickBot="1"/>
    <row r="3" spans="1:17" ht="24" customHeight="1" thickTop="1">
      <c r="A3" s="617" t="s">
        <v>49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9"/>
    </row>
    <row r="4" spans="1:17" ht="23.25" customHeight="1" thickBot="1">
      <c r="A4" s="609" t="s">
        <v>36</v>
      </c>
      <c r="B4" s="610"/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610"/>
      <c r="O4" s="610"/>
      <c r="P4" s="610"/>
      <c r="Q4" s="611"/>
    </row>
    <row r="5" spans="1:17" s="103" customFormat="1" ht="20.25" customHeight="1" thickBot="1">
      <c r="A5" s="620" t="s">
        <v>136</v>
      </c>
      <c r="B5" s="626" t="s">
        <v>34</v>
      </c>
      <c r="C5" s="627"/>
      <c r="D5" s="627"/>
      <c r="E5" s="627"/>
      <c r="F5" s="628"/>
      <c r="G5" s="628"/>
      <c r="H5" s="628"/>
      <c r="I5" s="629"/>
      <c r="J5" s="627" t="s">
        <v>33</v>
      </c>
      <c r="K5" s="627"/>
      <c r="L5" s="627"/>
      <c r="M5" s="627"/>
      <c r="N5" s="627"/>
      <c r="O5" s="627"/>
      <c r="P5" s="627"/>
      <c r="Q5" s="630"/>
    </row>
    <row r="6" spans="1:17" s="243" customFormat="1" ht="28.5" customHeight="1" thickBot="1">
      <c r="A6" s="621"/>
      <c r="B6" s="538" t="s">
        <v>155</v>
      </c>
      <c r="C6" s="548"/>
      <c r="D6" s="549"/>
      <c r="E6" s="544" t="s">
        <v>32</v>
      </c>
      <c r="F6" s="538" t="s">
        <v>156</v>
      </c>
      <c r="G6" s="548"/>
      <c r="H6" s="549"/>
      <c r="I6" s="546" t="s">
        <v>31</v>
      </c>
      <c r="J6" s="538" t="s">
        <v>157</v>
      </c>
      <c r="K6" s="548"/>
      <c r="L6" s="549"/>
      <c r="M6" s="544" t="s">
        <v>32</v>
      </c>
      <c r="N6" s="538" t="s">
        <v>158</v>
      </c>
      <c r="O6" s="548"/>
      <c r="P6" s="549"/>
      <c r="Q6" s="544" t="s">
        <v>31</v>
      </c>
    </row>
    <row r="7" spans="1:17" s="102" customFormat="1" ht="22.5" customHeight="1" thickBot="1">
      <c r="A7" s="622"/>
      <c r="B7" s="76" t="s">
        <v>20</v>
      </c>
      <c r="C7" s="73" t="s">
        <v>19</v>
      </c>
      <c r="D7" s="73" t="s">
        <v>15</v>
      </c>
      <c r="E7" s="545"/>
      <c r="F7" s="76" t="s">
        <v>20</v>
      </c>
      <c r="G7" s="74" t="s">
        <v>19</v>
      </c>
      <c r="H7" s="73" t="s">
        <v>15</v>
      </c>
      <c r="I7" s="547"/>
      <c r="J7" s="76" t="s">
        <v>20</v>
      </c>
      <c r="K7" s="73" t="s">
        <v>19</v>
      </c>
      <c r="L7" s="74" t="s">
        <v>15</v>
      </c>
      <c r="M7" s="545"/>
      <c r="N7" s="75" t="s">
        <v>20</v>
      </c>
      <c r="O7" s="74" t="s">
        <v>19</v>
      </c>
      <c r="P7" s="73" t="s">
        <v>15</v>
      </c>
      <c r="Q7" s="545"/>
    </row>
    <row r="8" spans="1:17" s="101" customFormat="1" ht="18" customHeight="1" thickBot="1">
      <c r="A8" s="363" t="s">
        <v>46</v>
      </c>
      <c r="B8" s="364">
        <f>SUM(B9:B48)</f>
        <v>14247.832999999999</v>
      </c>
      <c r="C8" s="365">
        <f>SUM(C9:C48)</f>
        <v>1975.171199999998</v>
      </c>
      <c r="D8" s="365">
        <f aca="true" t="shared" si="0" ref="D8:D13">C8+B8</f>
        <v>16223.004199999996</v>
      </c>
      <c r="E8" s="397">
        <f aca="true" t="shared" si="1" ref="E8:E13">D8/$D$8</f>
        <v>1</v>
      </c>
      <c r="F8" s="365">
        <f>SUM(F9:F48)</f>
        <v>15093.098999999998</v>
      </c>
      <c r="G8" s="365">
        <f>SUM(G9:G48)</f>
        <v>1119.6539999999995</v>
      </c>
      <c r="H8" s="365">
        <f aca="true" t="shared" si="2" ref="H8:H13">G8+F8</f>
        <v>16212.752999999997</v>
      </c>
      <c r="I8" s="398">
        <f aca="true" t="shared" si="3" ref="I8:I13">(D8/H8-1)</f>
        <v>0.0006322923688530935</v>
      </c>
      <c r="J8" s="366">
        <f>SUM(J9:J48)</f>
        <v>99561.45100000003</v>
      </c>
      <c r="K8" s="365">
        <f>SUM(K9:K48)</f>
        <v>15170.538200000094</v>
      </c>
      <c r="L8" s="365">
        <f aca="true" t="shared" si="4" ref="L8:L13">K8+J8</f>
        <v>114731.98920000013</v>
      </c>
      <c r="M8" s="397">
        <f aca="true" t="shared" si="5" ref="M8:M13">(L8/$L$8)</f>
        <v>1</v>
      </c>
      <c r="N8" s="365">
        <f>SUM(N9:N48)</f>
        <v>108608.20699999998</v>
      </c>
      <c r="O8" s="365">
        <f>SUM(O9:O48)</f>
        <v>11390.252000000131</v>
      </c>
      <c r="P8" s="365">
        <f aca="true" t="shared" si="6" ref="P8:P13">O8+N8</f>
        <v>119998.45900000012</v>
      </c>
      <c r="Q8" s="399">
        <f aca="true" t="shared" si="7" ref="Q8:Q13">(L8/P8-1)</f>
        <v>-0.04388781192598468</v>
      </c>
    </row>
    <row r="9" spans="1:17" s="100" customFormat="1" ht="18" customHeight="1" thickTop="1">
      <c r="A9" s="367" t="s">
        <v>225</v>
      </c>
      <c r="B9" s="368">
        <v>2187.118</v>
      </c>
      <c r="C9" s="369">
        <v>37.7</v>
      </c>
      <c r="D9" s="369">
        <f t="shared" si="0"/>
        <v>2224.8179999999998</v>
      </c>
      <c r="E9" s="370">
        <f t="shared" si="1"/>
        <v>0.13713970437115466</v>
      </c>
      <c r="F9" s="371">
        <v>2111.287</v>
      </c>
      <c r="G9" s="369">
        <v>80.915</v>
      </c>
      <c r="H9" s="369">
        <f t="shared" si="2"/>
        <v>2192.2019999999998</v>
      </c>
      <c r="I9" s="372">
        <f t="shared" si="3"/>
        <v>0.014878190969627836</v>
      </c>
      <c r="J9" s="371">
        <v>16369.788</v>
      </c>
      <c r="K9" s="369">
        <v>1297.2159999999997</v>
      </c>
      <c r="L9" s="369">
        <f t="shared" si="4"/>
        <v>17667.004</v>
      </c>
      <c r="M9" s="372">
        <f t="shared" si="5"/>
        <v>0.15398498817276657</v>
      </c>
      <c r="N9" s="371">
        <v>15008.844999999987</v>
      </c>
      <c r="O9" s="369">
        <v>817.4340000000001</v>
      </c>
      <c r="P9" s="369">
        <f t="shared" si="6"/>
        <v>15826.278999999986</v>
      </c>
      <c r="Q9" s="373">
        <f t="shared" si="7"/>
        <v>0.11630813534880913</v>
      </c>
    </row>
    <row r="10" spans="1:17" s="100" customFormat="1" ht="18" customHeight="1">
      <c r="A10" s="374" t="s">
        <v>228</v>
      </c>
      <c r="B10" s="375">
        <v>2107.0530000000003</v>
      </c>
      <c r="C10" s="376">
        <v>32.900999999999996</v>
      </c>
      <c r="D10" s="376">
        <f t="shared" si="0"/>
        <v>2139.954</v>
      </c>
      <c r="E10" s="377">
        <f t="shared" si="1"/>
        <v>0.13190861406545162</v>
      </c>
      <c r="F10" s="378">
        <v>2005.4499999999998</v>
      </c>
      <c r="G10" s="376">
        <v>0.163</v>
      </c>
      <c r="H10" s="376">
        <f t="shared" si="2"/>
        <v>2005.6129999999998</v>
      </c>
      <c r="I10" s="379">
        <f t="shared" si="3"/>
        <v>0.0669825135756501</v>
      </c>
      <c r="J10" s="378">
        <v>14586.461000000003</v>
      </c>
      <c r="K10" s="376">
        <v>155.83499999999998</v>
      </c>
      <c r="L10" s="376">
        <f t="shared" si="4"/>
        <v>14742.296000000002</v>
      </c>
      <c r="M10" s="379">
        <f t="shared" si="5"/>
        <v>0.12849333566684107</v>
      </c>
      <c r="N10" s="378">
        <v>15135.267000000002</v>
      </c>
      <c r="O10" s="376">
        <v>31.537</v>
      </c>
      <c r="P10" s="376">
        <f t="shared" si="6"/>
        <v>15166.804000000002</v>
      </c>
      <c r="Q10" s="380">
        <f t="shared" si="7"/>
        <v>-0.02798928502010045</v>
      </c>
    </row>
    <row r="11" spans="1:17" s="100" customFormat="1" ht="18" customHeight="1">
      <c r="A11" s="374" t="s">
        <v>250</v>
      </c>
      <c r="B11" s="375">
        <v>1500.971</v>
      </c>
      <c r="C11" s="376">
        <v>531.569</v>
      </c>
      <c r="D11" s="376">
        <f t="shared" si="0"/>
        <v>2032.54</v>
      </c>
      <c r="E11" s="377">
        <f t="shared" si="1"/>
        <v>0.12528752227038198</v>
      </c>
      <c r="F11" s="378">
        <v>1882.9199999999998</v>
      </c>
      <c r="G11" s="376">
        <v>18.576</v>
      </c>
      <c r="H11" s="376">
        <f t="shared" si="2"/>
        <v>1901.4959999999999</v>
      </c>
      <c r="I11" s="379">
        <f t="shared" si="3"/>
        <v>0.06891626382595595</v>
      </c>
      <c r="J11" s="378">
        <v>9625.655</v>
      </c>
      <c r="K11" s="376">
        <v>2692.217</v>
      </c>
      <c r="L11" s="376">
        <f t="shared" si="4"/>
        <v>12317.872000000001</v>
      </c>
      <c r="M11" s="379">
        <f t="shared" si="5"/>
        <v>0.1073621409851751</v>
      </c>
      <c r="N11" s="378">
        <v>10329.020999999999</v>
      </c>
      <c r="O11" s="376">
        <v>1525.4940000000004</v>
      </c>
      <c r="P11" s="376">
        <f t="shared" si="6"/>
        <v>11854.515</v>
      </c>
      <c r="Q11" s="380">
        <f t="shared" si="7"/>
        <v>0.039086963912062345</v>
      </c>
    </row>
    <row r="12" spans="1:17" s="100" customFormat="1" ht="18" customHeight="1">
      <c r="A12" s="374" t="s">
        <v>227</v>
      </c>
      <c r="B12" s="375">
        <v>1902.5919999999999</v>
      </c>
      <c r="C12" s="376">
        <v>29.878999999999998</v>
      </c>
      <c r="D12" s="376">
        <f t="shared" si="0"/>
        <v>1932.4709999999998</v>
      </c>
      <c r="E12" s="377">
        <f t="shared" si="1"/>
        <v>0.11911918262340093</v>
      </c>
      <c r="F12" s="378">
        <v>1892.5939999999998</v>
      </c>
      <c r="G12" s="376">
        <v>0.5</v>
      </c>
      <c r="H12" s="376">
        <f t="shared" si="2"/>
        <v>1893.0939999999998</v>
      </c>
      <c r="I12" s="379">
        <f t="shared" si="3"/>
        <v>0.020800340606435874</v>
      </c>
      <c r="J12" s="378">
        <v>12438.117000000004</v>
      </c>
      <c r="K12" s="376">
        <v>688.4869999999996</v>
      </c>
      <c r="L12" s="376">
        <f t="shared" si="4"/>
        <v>13126.604000000003</v>
      </c>
      <c r="M12" s="379">
        <f t="shared" si="5"/>
        <v>0.1144110207757122</v>
      </c>
      <c r="N12" s="378">
        <v>14435.968</v>
      </c>
      <c r="O12" s="376">
        <v>43.713</v>
      </c>
      <c r="P12" s="376">
        <f t="shared" si="6"/>
        <v>14479.681</v>
      </c>
      <c r="Q12" s="380">
        <f t="shared" si="7"/>
        <v>-0.09344660286369555</v>
      </c>
    </row>
    <row r="13" spans="1:17" s="100" customFormat="1" ht="18" customHeight="1">
      <c r="A13" s="374" t="s">
        <v>231</v>
      </c>
      <c r="B13" s="375">
        <v>927.588</v>
      </c>
      <c r="C13" s="376">
        <v>130.644</v>
      </c>
      <c r="D13" s="376">
        <f t="shared" si="0"/>
        <v>1058.232</v>
      </c>
      <c r="E13" s="377">
        <f t="shared" si="1"/>
        <v>0.065230335081834</v>
      </c>
      <c r="F13" s="378">
        <v>1123.2089999999998</v>
      </c>
      <c r="G13" s="376">
        <v>88.446</v>
      </c>
      <c r="H13" s="376">
        <f t="shared" si="2"/>
        <v>1211.6549999999997</v>
      </c>
      <c r="I13" s="379">
        <f t="shared" si="3"/>
        <v>-0.12662267724723608</v>
      </c>
      <c r="J13" s="378">
        <v>6990.762000000001</v>
      </c>
      <c r="K13" s="376">
        <v>1160.0110000000002</v>
      </c>
      <c r="L13" s="376">
        <f t="shared" si="4"/>
        <v>8150.773000000001</v>
      </c>
      <c r="M13" s="379">
        <f t="shared" si="5"/>
        <v>0.07104185203127282</v>
      </c>
      <c r="N13" s="378">
        <v>7035.740999999999</v>
      </c>
      <c r="O13" s="376">
        <v>1232.3</v>
      </c>
      <c r="P13" s="376">
        <f t="shared" si="6"/>
        <v>8268.041</v>
      </c>
      <c r="Q13" s="380">
        <f t="shared" si="7"/>
        <v>-0.01418328718979478</v>
      </c>
    </row>
    <row r="14" spans="1:17" s="100" customFormat="1" ht="18" customHeight="1">
      <c r="A14" s="374" t="s">
        <v>226</v>
      </c>
      <c r="B14" s="375">
        <v>689.302</v>
      </c>
      <c r="C14" s="376">
        <v>163.183</v>
      </c>
      <c r="D14" s="376">
        <f aca="true" t="shared" si="8" ref="D14:D36">C14+B14</f>
        <v>852.485</v>
      </c>
      <c r="E14" s="377">
        <f aca="true" t="shared" si="9" ref="E14:E36">D14/$D$8</f>
        <v>0.05254791218016206</v>
      </c>
      <c r="F14" s="378">
        <v>649.3910000000001</v>
      </c>
      <c r="G14" s="376">
        <v>0.02</v>
      </c>
      <c r="H14" s="376">
        <f aca="true" t="shared" si="10" ref="H14:H36">G14+F14</f>
        <v>649.4110000000001</v>
      </c>
      <c r="I14" s="379">
        <f aca="true" t="shared" si="11" ref="I14:I36">(D14/H14-1)</f>
        <v>0.31270489720685357</v>
      </c>
      <c r="J14" s="378">
        <v>4845.593</v>
      </c>
      <c r="K14" s="376">
        <v>673.796</v>
      </c>
      <c r="L14" s="376">
        <f aca="true" t="shared" si="12" ref="L14:L36">K14+J14</f>
        <v>5519.389</v>
      </c>
      <c r="M14" s="379">
        <f aca="true" t="shared" si="13" ref="M14:M36">(L14/$L$8)</f>
        <v>0.04810680123726116</v>
      </c>
      <c r="N14" s="378">
        <v>5172.478000000002</v>
      </c>
      <c r="O14" s="376">
        <v>5.889999999999999</v>
      </c>
      <c r="P14" s="376">
        <f aca="true" t="shared" si="14" ref="P14:P36">O14+N14</f>
        <v>5178.368000000002</v>
      </c>
      <c r="Q14" s="380">
        <f aca="true" t="shared" si="15" ref="Q14:Q36">(L14/P14-1)</f>
        <v>0.06585491799733001</v>
      </c>
    </row>
    <row r="15" spans="1:17" s="100" customFormat="1" ht="18" customHeight="1">
      <c r="A15" s="374" t="s">
        <v>235</v>
      </c>
      <c r="B15" s="375">
        <v>547.239</v>
      </c>
      <c r="C15" s="376">
        <v>10.502</v>
      </c>
      <c r="D15" s="376">
        <f t="shared" si="8"/>
        <v>557.741</v>
      </c>
      <c r="E15" s="377">
        <f t="shared" si="9"/>
        <v>0.03437963728074484</v>
      </c>
      <c r="F15" s="378">
        <v>436.459</v>
      </c>
      <c r="G15" s="376">
        <v>0.1</v>
      </c>
      <c r="H15" s="376">
        <f t="shared" si="10"/>
        <v>436.559</v>
      </c>
      <c r="I15" s="379">
        <f t="shared" si="11"/>
        <v>0.2775844731181809</v>
      </c>
      <c r="J15" s="378">
        <v>3392.9710000000005</v>
      </c>
      <c r="K15" s="376">
        <v>19.451999999999998</v>
      </c>
      <c r="L15" s="376">
        <f t="shared" si="12"/>
        <v>3412.4230000000007</v>
      </c>
      <c r="M15" s="379">
        <f t="shared" si="13"/>
        <v>0.02974255936634625</v>
      </c>
      <c r="N15" s="378">
        <v>3253.5640000000003</v>
      </c>
      <c r="O15" s="376">
        <v>10.475000000000001</v>
      </c>
      <c r="P15" s="376">
        <f t="shared" si="14"/>
        <v>3264.039</v>
      </c>
      <c r="Q15" s="380">
        <f t="shared" si="15"/>
        <v>0.045460241130697465</v>
      </c>
    </row>
    <row r="16" spans="1:17" s="100" customFormat="1" ht="18" customHeight="1">
      <c r="A16" s="374" t="s">
        <v>232</v>
      </c>
      <c r="B16" s="375">
        <v>437.704</v>
      </c>
      <c r="C16" s="376">
        <v>1.226</v>
      </c>
      <c r="D16" s="376">
        <f aca="true" t="shared" si="16" ref="D16:D24">C16+B16</f>
        <v>438.93</v>
      </c>
      <c r="E16" s="377">
        <f aca="true" t="shared" si="17" ref="E16:E24">D16/$D$8</f>
        <v>0.027056024555550576</v>
      </c>
      <c r="F16" s="378">
        <v>399.99800000000005</v>
      </c>
      <c r="G16" s="376">
        <v>1.298</v>
      </c>
      <c r="H16" s="376">
        <f aca="true" t="shared" si="18" ref="H16:H24">G16+F16</f>
        <v>401.29600000000005</v>
      </c>
      <c r="I16" s="379">
        <f aca="true" t="shared" si="19" ref="I16:I24">(D16/H16-1)</f>
        <v>0.09378114907699042</v>
      </c>
      <c r="J16" s="378">
        <v>2927.1929999999998</v>
      </c>
      <c r="K16" s="376">
        <v>4.747999999999999</v>
      </c>
      <c r="L16" s="376">
        <f aca="true" t="shared" si="20" ref="L16:L24">K16+J16</f>
        <v>2931.941</v>
      </c>
      <c r="M16" s="379">
        <f aca="true" t="shared" si="21" ref="M16:M24">(L16/$L$8)</f>
        <v>0.0255546950806288</v>
      </c>
      <c r="N16" s="378">
        <v>3121.477999999999</v>
      </c>
      <c r="O16" s="376">
        <v>6.6419999999999995</v>
      </c>
      <c r="P16" s="376">
        <f aca="true" t="shared" si="22" ref="P16:P24">O16+N16</f>
        <v>3128.119999999999</v>
      </c>
      <c r="Q16" s="380">
        <f aca="true" t="shared" si="23" ref="Q16:Q24">(L16/P16-1)</f>
        <v>-0.06271466567778705</v>
      </c>
    </row>
    <row r="17" spans="1:17" s="100" customFormat="1" ht="18" customHeight="1">
      <c r="A17" s="374" t="s">
        <v>230</v>
      </c>
      <c r="B17" s="375">
        <v>365.08</v>
      </c>
      <c r="C17" s="376">
        <v>5.07</v>
      </c>
      <c r="D17" s="376">
        <f t="shared" si="16"/>
        <v>370.15</v>
      </c>
      <c r="E17" s="377">
        <f t="shared" si="17"/>
        <v>0.022816365910821874</v>
      </c>
      <c r="F17" s="378">
        <v>435.24699999999996</v>
      </c>
      <c r="G17" s="376">
        <v>1.381</v>
      </c>
      <c r="H17" s="376">
        <f t="shared" si="18"/>
        <v>436.62799999999993</v>
      </c>
      <c r="I17" s="379">
        <f t="shared" si="19"/>
        <v>-0.15225317661716598</v>
      </c>
      <c r="J17" s="378">
        <v>2771.3139999999994</v>
      </c>
      <c r="K17" s="376">
        <v>20.677</v>
      </c>
      <c r="L17" s="376">
        <f t="shared" si="20"/>
        <v>2791.9909999999995</v>
      </c>
      <c r="M17" s="379">
        <f t="shared" si="21"/>
        <v>0.024334895781620392</v>
      </c>
      <c r="N17" s="378">
        <v>3428.701</v>
      </c>
      <c r="O17" s="376">
        <v>17.084</v>
      </c>
      <c r="P17" s="376">
        <f t="shared" si="22"/>
        <v>3445.785</v>
      </c>
      <c r="Q17" s="380">
        <f t="shared" si="23"/>
        <v>-0.189737316750755</v>
      </c>
    </row>
    <row r="18" spans="1:17" s="100" customFormat="1" ht="18" customHeight="1">
      <c r="A18" s="374" t="s">
        <v>236</v>
      </c>
      <c r="B18" s="375">
        <v>297.33599999999996</v>
      </c>
      <c r="C18" s="376">
        <v>0</v>
      </c>
      <c r="D18" s="376">
        <f t="shared" si="16"/>
        <v>297.33599999999996</v>
      </c>
      <c r="E18" s="377">
        <f t="shared" si="17"/>
        <v>0.018328048019614025</v>
      </c>
      <c r="F18" s="378">
        <v>421.22299999999996</v>
      </c>
      <c r="G18" s="376">
        <v>0.1</v>
      </c>
      <c r="H18" s="376">
        <f t="shared" si="18"/>
        <v>421.323</v>
      </c>
      <c r="I18" s="379">
        <f t="shared" si="19"/>
        <v>-0.29428016035203397</v>
      </c>
      <c r="J18" s="378">
        <v>2141.721</v>
      </c>
      <c r="K18" s="376">
        <v>4.781000000000001</v>
      </c>
      <c r="L18" s="376">
        <f t="shared" si="20"/>
        <v>2146.502</v>
      </c>
      <c r="M18" s="379">
        <f t="shared" si="21"/>
        <v>0.01870883626238041</v>
      </c>
      <c r="N18" s="378">
        <v>3236.655</v>
      </c>
      <c r="O18" s="376">
        <v>0.51</v>
      </c>
      <c r="P18" s="376">
        <f t="shared" si="22"/>
        <v>3237.1650000000004</v>
      </c>
      <c r="Q18" s="380">
        <f t="shared" si="23"/>
        <v>-0.3369191870046786</v>
      </c>
    </row>
    <row r="19" spans="1:17" s="100" customFormat="1" ht="18" customHeight="1">
      <c r="A19" s="374" t="s">
        <v>229</v>
      </c>
      <c r="B19" s="375">
        <v>261.634</v>
      </c>
      <c r="C19" s="376">
        <v>0.023</v>
      </c>
      <c r="D19" s="376">
        <f t="shared" si="16"/>
        <v>261.65700000000004</v>
      </c>
      <c r="E19" s="377">
        <f t="shared" si="17"/>
        <v>0.01612876362320119</v>
      </c>
      <c r="F19" s="378">
        <v>303.35299999999995</v>
      </c>
      <c r="G19" s="376"/>
      <c r="H19" s="376">
        <f t="shared" si="18"/>
        <v>303.35299999999995</v>
      </c>
      <c r="I19" s="379">
        <f t="shared" si="19"/>
        <v>-0.137450429038117</v>
      </c>
      <c r="J19" s="378">
        <v>1946.409</v>
      </c>
      <c r="K19" s="376">
        <v>3.549</v>
      </c>
      <c r="L19" s="376">
        <f t="shared" si="20"/>
        <v>1949.958</v>
      </c>
      <c r="M19" s="379">
        <f t="shared" si="21"/>
        <v>0.01699576564127067</v>
      </c>
      <c r="N19" s="378">
        <v>2224.3660000000004</v>
      </c>
      <c r="O19" s="376">
        <v>4.889</v>
      </c>
      <c r="P19" s="376">
        <f t="shared" si="22"/>
        <v>2229.2550000000006</v>
      </c>
      <c r="Q19" s="380">
        <f t="shared" si="23"/>
        <v>-0.12528714749994974</v>
      </c>
    </row>
    <row r="20" spans="1:17" s="100" customFormat="1" ht="18" customHeight="1">
      <c r="A20" s="374" t="s">
        <v>237</v>
      </c>
      <c r="B20" s="375">
        <v>225.089</v>
      </c>
      <c r="C20" s="376">
        <v>27.874000000000002</v>
      </c>
      <c r="D20" s="376">
        <f t="shared" si="16"/>
        <v>252.963</v>
      </c>
      <c r="E20" s="377">
        <f t="shared" si="17"/>
        <v>0.015592857949207709</v>
      </c>
      <c r="F20" s="378">
        <v>200.37800000000001</v>
      </c>
      <c r="G20" s="376">
        <v>31.622999999999998</v>
      </c>
      <c r="H20" s="376">
        <f t="shared" si="18"/>
        <v>232.001</v>
      </c>
      <c r="I20" s="379">
        <f t="shared" si="19"/>
        <v>0.09035305882302236</v>
      </c>
      <c r="J20" s="378">
        <v>1683.4689999999996</v>
      </c>
      <c r="K20" s="376">
        <v>232.53900000000002</v>
      </c>
      <c r="L20" s="376">
        <f t="shared" si="20"/>
        <v>1916.0079999999996</v>
      </c>
      <c r="M20" s="379">
        <f t="shared" si="21"/>
        <v>0.016699858630185742</v>
      </c>
      <c r="N20" s="378">
        <v>1217.819</v>
      </c>
      <c r="O20" s="376">
        <v>308.4260000000001</v>
      </c>
      <c r="P20" s="376">
        <f t="shared" si="22"/>
        <v>1526.2450000000001</v>
      </c>
      <c r="Q20" s="380">
        <f t="shared" si="23"/>
        <v>0.2553738095784095</v>
      </c>
    </row>
    <row r="21" spans="1:17" s="100" customFormat="1" ht="18" customHeight="1">
      <c r="A21" s="374" t="s">
        <v>234</v>
      </c>
      <c r="B21" s="375">
        <v>190.56400000000002</v>
      </c>
      <c r="C21" s="376">
        <v>0.05</v>
      </c>
      <c r="D21" s="376">
        <f t="shared" si="16"/>
        <v>190.61400000000003</v>
      </c>
      <c r="E21" s="377">
        <f t="shared" si="17"/>
        <v>0.011749611702621643</v>
      </c>
      <c r="F21" s="378">
        <v>171.793</v>
      </c>
      <c r="G21" s="376"/>
      <c r="H21" s="376">
        <f t="shared" si="18"/>
        <v>171.793</v>
      </c>
      <c r="I21" s="379">
        <f t="shared" si="19"/>
        <v>0.10955626829963983</v>
      </c>
      <c r="J21" s="378">
        <v>1278.2050000000004</v>
      </c>
      <c r="K21" s="376">
        <v>8.679</v>
      </c>
      <c r="L21" s="376">
        <f t="shared" si="20"/>
        <v>1286.8840000000005</v>
      </c>
      <c r="M21" s="379">
        <f t="shared" si="21"/>
        <v>0.011216435877850177</v>
      </c>
      <c r="N21" s="378">
        <v>1357.599</v>
      </c>
      <c r="O21" s="376">
        <v>16.701999999999998</v>
      </c>
      <c r="P21" s="376">
        <f t="shared" si="22"/>
        <v>1374.301</v>
      </c>
      <c r="Q21" s="380">
        <f t="shared" si="23"/>
        <v>-0.06360833616507555</v>
      </c>
    </row>
    <row r="22" spans="1:17" s="100" customFormat="1" ht="18" customHeight="1">
      <c r="A22" s="374" t="s">
        <v>247</v>
      </c>
      <c r="B22" s="375">
        <v>175.958</v>
      </c>
      <c r="C22" s="376">
        <v>0</v>
      </c>
      <c r="D22" s="376">
        <f t="shared" si="16"/>
        <v>175.958</v>
      </c>
      <c r="E22" s="377">
        <f t="shared" si="17"/>
        <v>0.010846203195829787</v>
      </c>
      <c r="F22" s="378">
        <v>205.369</v>
      </c>
      <c r="G22" s="376">
        <v>0.17</v>
      </c>
      <c r="H22" s="376">
        <f t="shared" si="18"/>
        <v>205.539</v>
      </c>
      <c r="I22" s="379">
        <f t="shared" si="19"/>
        <v>-0.14391915889441897</v>
      </c>
      <c r="J22" s="378">
        <v>1279.1329999999998</v>
      </c>
      <c r="K22" s="376">
        <v>2.576</v>
      </c>
      <c r="L22" s="376">
        <f t="shared" si="20"/>
        <v>1281.7089999999998</v>
      </c>
      <c r="M22" s="379">
        <f t="shared" si="21"/>
        <v>0.011171330759076548</v>
      </c>
      <c r="N22" s="378">
        <v>1460.939</v>
      </c>
      <c r="O22" s="376">
        <v>0.37</v>
      </c>
      <c r="P22" s="376">
        <f t="shared" si="22"/>
        <v>1461.309</v>
      </c>
      <c r="Q22" s="380">
        <f t="shared" si="23"/>
        <v>-0.12290350637681702</v>
      </c>
    </row>
    <row r="23" spans="1:17" s="100" customFormat="1" ht="18" customHeight="1">
      <c r="A23" s="374" t="s">
        <v>242</v>
      </c>
      <c r="B23" s="375">
        <v>160.235</v>
      </c>
      <c r="C23" s="376">
        <v>0.46</v>
      </c>
      <c r="D23" s="376">
        <f t="shared" si="16"/>
        <v>160.69500000000002</v>
      </c>
      <c r="E23" s="377">
        <f t="shared" si="17"/>
        <v>0.00990537868442394</v>
      </c>
      <c r="F23" s="378">
        <v>134.204</v>
      </c>
      <c r="G23" s="376">
        <v>0.045</v>
      </c>
      <c r="H23" s="376">
        <f t="shared" si="18"/>
        <v>134.249</v>
      </c>
      <c r="I23" s="379">
        <f t="shared" si="19"/>
        <v>0.19699215636615564</v>
      </c>
      <c r="J23" s="378">
        <v>1048.798</v>
      </c>
      <c r="K23" s="376">
        <v>4.061</v>
      </c>
      <c r="L23" s="376">
        <f t="shared" si="20"/>
        <v>1052.859</v>
      </c>
      <c r="M23" s="379">
        <f t="shared" si="21"/>
        <v>0.00917668217330968</v>
      </c>
      <c r="N23" s="378">
        <v>974.8610000000001</v>
      </c>
      <c r="O23" s="376">
        <v>1.028</v>
      </c>
      <c r="P23" s="376">
        <f t="shared" si="22"/>
        <v>975.8890000000001</v>
      </c>
      <c r="Q23" s="380">
        <f t="shared" si="23"/>
        <v>0.07887167495483594</v>
      </c>
    </row>
    <row r="24" spans="1:17" s="100" customFormat="1" ht="18" customHeight="1">
      <c r="A24" s="374" t="s">
        <v>240</v>
      </c>
      <c r="B24" s="375">
        <v>116.14800000000001</v>
      </c>
      <c r="C24" s="376">
        <v>17.63</v>
      </c>
      <c r="D24" s="376">
        <f t="shared" si="16"/>
        <v>133.77800000000002</v>
      </c>
      <c r="E24" s="377">
        <f t="shared" si="17"/>
        <v>0.00824619154077517</v>
      </c>
      <c r="F24" s="378">
        <v>321.994</v>
      </c>
      <c r="G24" s="376"/>
      <c r="H24" s="376">
        <f t="shared" si="18"/>
        <v>321.994</v>
      </c>
      <c r="I24" s="379">
        <f t="shared" si="19"/>
        <v>-0.5845326310428145</v>
      </c>
      <c r="J24" s="378">
        <v>1232.4620000000002</v>
      </c>
      <c r="K24" s="376">
        <v>17.705</v>
      </c>
      <c r="L24" s="376">
        <f t="shared" si="20"/>
        <v>1250.1670000000001</v>
      </c>
      <c r="M24" s="379">
        <f t="shared" si="21"/>
        <v>0.010896411791664454</v>
      </c>
      <c r="N24" s="378">
        <v>2493.3109999999992</v>
      </c>
      <c r="O24" s="376">
        <v>0.175</v>
      </c>
      <c r="P24" s="376">
        <f t="shared" si="22"/>
        <v>2493.4859999999994</v>
      </c>
      <c r="Q24" s="380">
        <f t="shared" si="23"/>
        <v>-0.49862682204752684</v>
      </c>
    </row>
    <row r="25" spans="1:17" s="100" customFormat="1" ht="18" customHeight="1">
      <c r="A25" s="374" t="s">
        <v>249</v>
      </c>
      <c r="B25" s="375">
        <v>131.774</v>
      </c>
      <c r="C25" s="376">
        <v>0</v>
      </c>
      <c r="D25" s="376">
        <f>C25+B25</f>
        <v>131.774</v>
      </c>
      <c r="E25" s="377">
        <f>D25/$D$8</f>
        <v>0.008122663248771152</v>
      </c>
      <c r="F25" s="378">
        <v>171.39499999999998</v>
      </c>
      <c r="G25" s="376"/>
      <c r="H25" s="376">
        <f>G25+F25</f>
        <v>171.39499999999998</v>
      </c>
      <c r="I25" s="379">
        <f>(D25/H25-1)</f>
        <v>-0.23116777035502778</v>
      </c>
      <c r="J25" s="378">
        <v>925.9709999999999</v>
      </c>
      <c r="K25" s="376"/>
      <c r="L25" s="376">
        <f>K25+J25</f>
        <v>925.9709999999999</v>
      </c>
      <c r="M25" s="379">
        <f>(L25/$L$8)</f>
        <v>0.008070730808875394</v>
      </c>
      <c r="N25" s="378">
        <v>1156.875</v>
      </c>
      <c r="O25" s="376">
        <v>0.36</v>
      </c>
      <c r="P25" s="376">
        <f>O25+N25</f>
        <v>1157.235</v>
      </c>
      <c r="Q25" s="380">
        <f>(L25/P25-1)</f>
        <v>-0.19984186444412766</v>
      </c>
    </row>
    <row r="26" spans="1:17" s="100" customFormat="1" ht="18" customHeight="1">
      <c r="A26" s="374" t="s">
        <v>238</v>
      </c>
      <c r="B26" s="375">
        <v>97.504</v>
      </c>
      <c r="C26" s="376">
        <v>28.841</v>
      </c>
      <c r="D26" s="376">
        <f>C26+B26</f>
        <v>126.345</v>
      </c>
      <c r="E26" s="377">
        <f>D26/$D$8</f>
        <v>0.0077880149966305275</v>
      </c>
      <c r="F26" s="378">
        <v>86.01400000000001</v>
      </c>
      <c r="G26" s="376">
        <v>33.97</v>
      </c>
      <c r="H26" s="376">
        <f>G26+F26</f>
        <v>119.98400000000001</v>
      </c>
      <c r="I26" s="379">
        <f>(D26/H26-1)</f>
        <v>0.05301540205360711</v>
      </c>
      <c r="J26" s="378">
        <v>969.428</v>
      </c>
      <c r="K26" s="376">
        <v>244.97199999999998</v>
      </c>
      <c r="L26" s="376">
        <f>K26+J26</f>
        <v>1214.4</v>
      </c>
      <c r="M26" s="379">
        <f>(L26/$L$8)</f>
        <v>0.010584667872210123</v>
      </c>
      <c r="N26" s="378">
        <v>657.038</v>
      </c>
      <c r="O26" s="376">
        <v>259.28999999999996</v>
      </c>
      <c r="P26" s="376">
        <f>O26+N26</f>
        <v>916.328</v>
      </c>
      <c r="Q26" s="380">
        <f>(L26/P26-1)</f>
        <v>0.3252896342794285</v>
      </c>
    </row>
    <row r="27" spans="1:17" s="100" customFormat="1" ht="18" customHeight="1">
      <c r="A27" s="374" t="s">
        <v>265</v>
      </c>
      <c r="B27" s="375">
        <v>21.564</v>
      </c>
      <c r="C27" s="376">
        <v>102.935</v>
      </c>
      <c r="D27" s="376">
        <f t="shared" si="8"/>
        <v>124.499</v>
      </c>
      <c r="E27" s="377">
        <f t="shared" si="9"/>
        <v>0.0076742259611817165</v>
      </c>
      <c r="F27" s="378">
        <v>67.142</v>
      </c>
      <c r="G27" s="376">
        <v>2.465</v>
      </c>
      <c r="H27" s="376">
        <f t="shared" si="10"/>
        <v>69.607</v>
      </c>
      <c r="I27" s="379">
        <f t="shared" si="11"/>
        <v>0.7885988478170298</v>
      </c>
      <c r="J27" s="378">
        <v>268.232</v>
      </c>
      <c r="K27" s="376">
        <v>853.7830000000002</v>
      </c>
      <c r="L27" s="376">
        <f t="shared" si="12"/>
        <v>1122.0150000000003</v>
      </c>
      <c r="M27" s="379">
        <f t="shared" si="13"/>
        <v>0.00977944344749493</v>
      </c>
      <c r="N27" s="378">
        <v>444.994</v>
      </c>
      <c r="O27" s="376">
        <v>18.813999999999997</v>
      </c>
      <c r="P27" s="376">
        <f t="shared" si="14"/>
        <v>463.80800000000005</v>
      </c>
      <c r="Q27" s="380">
        <f t="shared" si="15"/>
        <v>1.4191367979853737</v>
      </c>
    </row>
    <row r="28" spans="1:17" s="100" customFormat="1" ht="18" customHeight="1">
      <c r="A28" s="374" t="s">
        <v>254</v>
      </c>
      <c r="B28" s="375">
        <v>77.11000000000001</v>
      </c>
      <c r="C28" s="376">
        <v>0</v>
      </c>
      <c r="D28" s="376">
        <f t="shared" si="8"/>
        <v>77.11000000000001</v>
      </c>
      <c r="E28" s="377">
        <f t="shared" si="9"/>
        <v>0.004753127044126638</v>
      </c>
      <c r="F28" s="378">
        <v>76.612</v>
      </c>
      <c r="G28" s="376"/>
      <c r="H28" s="376">
        <f t="shared" si="10"/>
        <v>76.612</v>
      </c>
      <c r="I28" s="379">
        <f t="shared" si="11"/>
        <v>0.0065002871612804825</v>
      </c>
      <c r="J28" s="378">
        <v>561.4370000000001</v>
      </c>
      <c r="K28" s="376">
        <v>5.2</v>
      </c>
      <c r="L28" s="376">
        <f t="shared" si="12"/>
        <v>566.6370000000002</v>
      </c>
      <c r="M28" s="379">
        <f t="shared" si="13"/>
        <v>0.004938788248604684</v>
      </c>
      <c r="N28" s="378">
        <v>632.0479999999999</v>
      </c>
      <c r="O28" s="376">
        <v>4.095000000000001</v>
      </c>
      <c r="P28" s="376">
        <f t="shared" si="14"/>
        <v>636.1429999999999</v>
      </c>
      <c r="Q28" s="380">
        <f t="shared" si="15"/>
        <v>-0.10926159684221903</v>
      </c>
    </row>
    <row r="29" spans="1:17" s="100" customFormat="1" ht="18" customHeight="1">
      <c r="A29" s="374" t="s">
        <v>259</v>
      </c>
      <c r="B29" s="375">
        <v>61.775999999999996</v>
      </c>
      <c r="C29" s="376">
        <v>0</v>
      </c>
      <c r="D29" s="376">
        <f t="shared" si="8"/>
        <v>61.775999999999996</v>
      </c>
      <c r="E29" s="377">
        <f t="shared" si="9"/>
        <v>0.0038079260313573743</v>
      </c>
      <c r="F29" s="378">
        <v>43.522000000000006</v>
      </c>
      <c r="G29" s="376">
        <v>2.0100000000000002</v>
      </c>
      <c r="H29" s="376">
        <f t="shared" si="10"/>
        <v>45.532000000000004</v>
      </c>
      <c r="I29" s="379">
        <f t="shared" si="11"/>
        <v>0.3567600808222786</v>
      </c>
      <c r="J29" s="378">
        <v>377.2929999999999</v>
      </c>
      <c r="K29" s="376">
        <v>3.0179999999999993</v>
      </c>
      <c r="L29" s="376">
        <f t="shared" si="12"/>
        <v>380.31099999999986</v>
      </c>
      <c r="M29" s="379">
        <f t="shared" si="13"/>
        <v>0.0033147773576647746</v>
      </c>
      <c r="N29" s="378">
        <v>278.74499999999995</v>
      </c>
      <c r="O29" s="376">
        <v>12.082</v>
      </c>
      <c r="P29" s="376">
        <f t="shared" si="14"/>
        <v>290.82699999999994</v>
      </c>
      <c r="Q29" s="380">
        <f t="shared" si="15"/>
        <v>0.3076880757288696</v>
      </c>
    </row>
    <row r="30" spans="1:17" s="100" customFormat="1" ht="18" customHeight="1">
      <c r="A30" s="374" t="s">
        <v>233</v>
      </c>
      <c r="B30" s="375">
        <v>60.894</v>
      </c>
      <c r="C30" s="376">
        <v>0</v>
      </c>
      <c r="D30" s="376">
        <f t="shared" si="8"/>
        <v>60.894</v>
      </c>
      <c r="E30" s="377">
        <f t="shared" si="9"/>
        <v>0.003753558789068181</v>
      </c>
      <c r="F30" s="378">
        <v>69.973</v>
      </c>
      <c r="G30" s="376"/>
      <c r="H30" s="376">
        <f t="shared" si="10"/>
        <v>69.973</v>
      </c>
      <c r="I30" s="379">
        <f t="shared" si="11"/>
        <v>-0.12975004644648647</v>
      </c>
      <c r="J30" s="378">
        <v>378.334</v>
      </c>
      <c r="K30" s="376">
        <v>0.425</v>
      </c>
      <c r="L30" s="376">
        <f t="shared" si="12"/>
        <v>378.759</v>
      </c>
      <c r="M30" s="379">
        <f t="shared" si="13"/>
        <v>0.0033012501800151793</v>
      </c>
      <c r="N30" s="378">
        <v>550.1850000000001</v>
      </c>
      <c r="O30" s="376"/>
      <c r="P30" s="376">
        <f t="shared" si="14"/>
        <v>550.1850000000001</v>
      </c>
      <c r="Q30" s="380">
        <f t="shared" si="15"/>
        <v>-0.3115788325744977</v>
      </c>
    </row>
    <row r="31" spans="1:17" s="100" customFormat="1" ht="18" customHeight="1">
      <c r="A31" s="374" t="s">
        <v>248</v>
      </c>
      <c r="B31" s="375">
        <v>58.269000000000005</v>
      </c>
      <c r="C31" s="376">
        <v>0</v>
      </c>
      <c r="D31" s="376">
        <f t="shared" si="8"/>
        <v>58.269000000000005</v>
      </c>
      <c r="E31" s="377">
        <f t="shared" si="9"/>
        <v>0.003591751520350344</v>
      </c>
      <c r="F31" s="378">
        <v>40.006</v>
      </c>
      <c r="G31" s="376"/>
      <c r="H31" s="376">
        <f t="shared" si="10"/>
        <v>40.006</v>
      </c>
      <c r="I31" s="379">
        <f t="shared" si="11"/>
        <v>0.456506524021397</v>
      </c>
      <c r="J31" s="378">
        <v>336.423</v>
      </c>
      <c r="K31" s="376">
        <v>0.2</v>
      </c>
      <c r="L31" s="376">
        <f t="shared" si="12"/>
        <v>336.623</v>
      </c>
      <c r="M31" s="379">
        <f t="shared" si="13"/>
        <v>0.0029339942796006158</v>
      </c>
      <c r="N31" s="378">
        <v>344.68</v>
      </c>
      <c r="O31" s="376"/>
      <c r="P31" s="376">
        <f t="shared" si="14"/>
        <v>344.68</v>
      </c>
      <c r="Q31" s="380">
        <f t="shared" si="15"/>
        <v>-0.023375304630381843</v>
      </c>
    </row>
    <row r="32" spans="1:17" s="100" customFormat="1" ht="18" customHeight="1">
      <c r="A32" s="374" t="s">
        <v>258</v>
      </c>
      <c r="B32" s="375">
        <v>0</v>
      </c>
      <c r="C32" s="376">
        <v>44.938</v>
      </c>
      <c r="D32" s="376">
        <f t="shared" si="8"/>
        <v>44.938</v>
      </c>
      <c r="E32" s="377">
        <f t="shared" si="9"/>
        <v>0.002770017158720825</v>
      </c>
      <c r="F32" s="378">
        <v>0.81</v>
      </c>
      <c r="G32" s="376">
        <v>14.911</v>
      </c>
      <c r="H32" s="376">
        <f t="shared" si="10"/>
        <v>15.721</v>
      </c>
      <c r="I32" s="379">
        <f t="shared" si="11"/>
        <v>1.8584695630048982</v>
      </c>
      <c r="J32" s="378"/>
      <c r="K32" s="376">
        <v>232.23499999999996</v>
      </c>
      <c r="L32" s="376">
        <f t="shared" si="12"/>
        <v>232.23499999999996</v>
      </c>
      <c r="M32" s="379">
        <f t="shared" si="13"/>
        <v>0.0020241521272255578</v>
      </c>
      <c r="N32" s="378">
        <v>23.860999999999997</v>
      </c>
      <c r="O32" s="376">
        <v>119.23599999999999</v>
      </c>
      <c r="P32" s="376">
        <f t="shared" si="14"/>
        <v>143.09699999999998</v>
      </c>
      <c r="Q32" s="380">
        <f t="shared" si="15"/>
        <v>0.6229201171233498</v>
      </c>
    </row>
    <row r="33" spans="1:17" s="100" customFormat="1" ht="18" customHeight="1">
      <c r="A33" s="374" t="s">
        <v>260</v>
      </c>
      <c r="B33" s="375">
        <v>9.549</v>
      </c>
      <c r="C33" s="376">
        <v>27.999000000000002</v>
      </c>
      <c r="D33" s="376">
        <f t="shared" si="8"/>
        <v>37.548</v>
      </c>
      <c r="E33" s="377">
        <f t="shared" si="9"/>
        <v>0.0023144911717399427</v>
      </c>
      <c r="F33" s="378">
        <v>10.347999999999999</v>
      </c>
      <c r="G33" s="376">
        <v>30.928</v>
      </c>
      <c r="H33" s="376">
        <f t="shared" si="10"/>
        <v>41.275999999999996</v>
      </c>
      <c r="I33" s="379">
        <f t="shared" si="11"/>
        <v>-0.09031882934392854</v>
      </c>
      <c r="J33" s="378">
        <v>77.15100000000001</v>
      </c>
      <c r="K33" s="376">
        <v>202.42100000000002</v>
      </c>
      <c r="L33" s="376">
        <f t="shared" si="12"/>
        <v>279.572</v>
      </c>
      <c r="M33" s="379">
        <f t="shared" si="13"/>
        <v>0.0024367397615032344</v>
      </c>
      <c r="N33" s="378">
        <v>75.57799999999999</v>
      </c>
      <c r="O33" s="376">
        <v>208.02200000000002</v>
      </c>
      <c r="P33" s="376">
        <f t="shared" si="14"/>
        <v>283.6</v>
      </c>
      <c r="Q33" s="380">
        <f t="shared" si="15"/>
        <v>-0.01420310296191829</v>
      </c>
    </row>
    <row r="34" spans="1:17" s="100" customFormat="1" ht="18" customHeight="1">
      <c r="A34" s="374" t="s">
        <v>243</v>
      </c>
      <c r="B34" s="375">
        <v>35.106</v>
      </c>
      <c r="C34" s="376">
        <v>0</v>
      </c>
      <c r="D34" s="376">
        <f t="shared" si="8"/>
        <v>35.106</v>
      </c>
      <c r="E34" s="377">
        <f t="shared" si="9"/>
        <v>0.002163964181184149</v>
      </c>
      <c r="F34" s="378">
        <v>124.045</v>
      </c>
      <c r="G34" s="376">
        <v>1.626</v>
      </c>
      <c r="H34" s="376">
        <f t="shared" si="10"/>
        <v>125.671</v>
      </c>
      <c r="I34" s="379">
        <f t="shared" si="11"/>
        <v>-0.7206515425197539</v>
      </c>
      <c r="J34" s="378">
        <v>324.87100000000004</v>
      </c>
      <c r="K34" s="376">
        <v>12.249</v>
      </c>
      <c r="L34" s="376">
        <f t="shared" si="12"/>
        <v>337.12000000000006</v>
      </c>
      <c r="M34" s="379">
        <f t="shared" si="13"/>
        <v>0.00293832611419588</v>
      </c>
      <c r="N34" s="378">
        <v>1088.032</v>
      </c>
      <c r="O34" s="376">
        <v>17.261</v>
      </c>
      <c r="P34" s="376">
        <f t="shared" si="14"/>
        <v>1105.293</v>
      </c>
      <c r="Q34" s="380">
        <f t="shared" si="15"/>
        <v>-0.6949949018043179</v>
      </c>
    </row>
    <row r="35" spans="1:17" s="100" customFormat="1" ht="18" customHeight="1">
      <c r="A35" s="374" t="s">
        <v>267</v>
      </c>
      <c r="B35" s="375">
        <v>28.023</v>
      </c>
      <c r="C35" s="376">
        <v>0.58</v>
      </c>
      <c r="D35" s="376">
        <f t="shared" si="8"/>
        <v>28.602999999999998</v>
      </c>
      <c r="E35" s="377">
        <f t="shared" si="9"/>
        <v>0.0017631136408138269</v>
      </c>
      <c r="F35" s="378">
        <v>28.767999999999997</v>
      </c>
      <c r="G35" s="376">
        <v>0.5670000000000001</v>
      </c>
      <c r="H35" s="376">
        <f t="shared" si="10"/>
        <v>29.334999999999997</v>
      </c>
      <c r="I35" s="379">
        <f t="shared" si="11"/>
        <v>-0.024953127663200902</v>
      </c>
      <c r="J35" s="378">
        <v>209.7150000000001</v>
      </c>
      <c r="K35" s="376">
        <v>1.0300000000000002</v>
      </c>
      <c r="L35" s="376">
        <f t="shared" si="12"/>
        <v>210.7450000000001</v>
      </c>
      <c r="M35" s="379">
        <f t="shared" si="13"/>
        <v>0.001836846039796544</v>
      </c>
      <c r="N35" s="378">
        <v>220.23399999999998</v>
      </c>
      <c r="O35" s="376">
        <v>10.727</v>
      </c>
      <c r="P35" s="376">
        <f t="shared" si="14"/>
        <v>230.96099999999998</v>
      </c>
      <c r="Q35" s="380">
        <f t="shared" si="15"/>
        <v>-0.0875299292954217</v>
      </c>
    </row>
    <row r="36" spans="1:17" s="100" customFormat="1" ht="18" customHeight="1">
      <c r="A36" s="374" t="s">
        <v>241</v>
      </c>
      <c r="B36" s="375">
        <v>26.199</v>
      </c>
      <c r="C36" s="376">
        <v>0</v>
      </c>
      <c r="D36" s="376">
        <f t="shared" si="8"/>
        <v>26.199</v>
      </c>
      <c r="E36" s="377">
        <f t="shared" si="9"/>
        <v>0.001614929003100425</v>
      </c>
      <c r="F36" s="378">
        <v>52.744</v>
      </c>
      <c r="G36" s="376"/>
      <c r="H36" s="376">
        <f t="shared" si="10"/>
        <v>52.744</v>
      </c>
      <c r="I36" s="379">
        <f t="shared" si="11"/>
        <v>-0.5032799939329592</v>
      </c>
      <c r="J36" s="378">
        <v>306.16599999999994</v>
      </c>
      <c r="K36" s="376"/>
      <c r="L36" s="376">
        <f t="shared" si="12"/>
        <v>306.16599999999994</v>
      </c>
      <c r="M36" s="379">
        <f t="shared" si="13"/>
        <v>0.0026685321341922623</v>
      </c>
      <c r="N36" s="378">
        <v>375.85599999999994</v>
      </c>
      <c r="O36" s="376"/>
      <c r="P36" s="376">
        <f t="shared" si="14"/>
        <v>375.85599999999994</v>
      </c>
      <c r="Q36" s="380">
        <f t="shared" si="15"/>
        <v>-0.18541675535311397</v>
      </c>
    </row>
    <row r="37" spans="1:17" s="100" customFormat="1" ht="18" customHeight="1">
      <c r="A37" s="374" t="s">
        <v>245</v>
      </c>
      <c r="B37" s="375">
        <v>21.095</v>
      </c>
      <c r="C37" s="376">
        <v>1.101</v>
      </c>
      <c r="D37" s="376">
        <f aca="true" t="shared" si="24" ref="D37:D45">C37+B37</f>
        <v>22.195999999999998</v>
      </c>
      <c r="E37" s="377">
        <f aca="true" t="shared" si="25" ref="E37:E45">D37/$D$8</f>
        <v>0.0013681806234137573</v>
      </c>
      <c r="F37" s="378">
        <v>25.376</v>
      </c>
      <c r="G37" s="376">
        <v>0.98</v>
      </c>
      <c r="H37" s="376">
        <f aca="true" t="shared" si="26" ref="H37:H45">G37+F37</f>
        <v>26.356</v>
      </c>
      <c r="I37" s="379">
        <f aca="true" t="shared" si="27" ref="I37:I45">(D37/H37-1)</f>
        <v>-0.15783882227955692</v>
      </c>
      <c r="J37" s="378">
        <v>157.477</v>
      </c>
      <c r="K37" s="376">
        <v>7.661000000000001</v>
      </c>
      <c r="L37" s="376">
        <f aca="true" t="shared" si="28" ref="L37:L45">K37+J37</f>
        <v>165.138</v>
      </c>
      <c r="M37" s="379">
        <f aca="true" t="shared" si="29" ref="M37:M45">(L37/$L$8)</f>
        <v>0.0014393370249349761</v>
      </c>
      <c r="N37" s="378">
        <v>205.00900000000001</v>
      </c>
      <c r="O37" s="376">
        <v>8.382000000000001</v>
      </c>
      <c r="P37" s="376">
        <f aca="true" t="shared" si="30" ref="P37:P45">O37+N37</f>
        <v>213.39100000000002</v>
      </c>
      <c r="Q37" s="380">
        <f aca="true" t="shared" si="31" ref="Q37:Q45">(L37/P37-1)</f>
        <v>-0.22612481313644905</v>
      </c>
    </row>
    <row r="38" spans="1:17" s="100" customFormat="1" ht="18" customHeight="1">
      <c r="A38" s="374" t="s">
        <v>272</v>
      </c>
      <c r="B38" s="375">
        <v>0</v>
      </c>
      <c r="C38" s="376">
        <v>15.566</v>
      </c>
      <c r="D38" s="376">
        <f t="shared" si="24"/>
        <v>15.566</v>
      </c>
      <c r="E38" s="377">
        <f t="shared" si="25"/>
        <v>0.0009595016932807059</v>
      </c>
      <c r="F38" s="378"/>
      <c r="G38" s="376">
        <v>7.681</v>
      </c>
      <c r="H38" s="376">
        <f t="shared" si="26"/>
        <v>7.681</v>
      </c>
      <c r="I38" s="379">
        <f t="shared" si="27"/>
        <v>1.0265590417914336</v>
      </c>
      <c r="J38" s="378"/>
      <c r="K38" s="376">
        <v>182.20600000000002</v>
      </c>
      <c r="L38" s="376">
        <f t="shared" si="28"/>
        <v>182.20600000000002</v>
      </c>
      <c r="M38" s="379">
        <f t="shared" si="29"/>
        <v>0.0015881011152206173</v>
      </c>
      <c r="N38" s="378"/>
      <c r="O38" s="376">
        <v>85.046</v>
      </c>
      <c r="P38" s="376">
        <f t="shared" si="30"/>
        <v>85.046</v>
      </c>
      <c r="Q38" s="380">
        <f t="shared" si="31"/>
        <v>1.1424405615784399</v>
      </c>
    </row>
    <row r="39" spans="1:17" s="100" customFormat="1" ht="18" customHeight="1">
      <c r="A39" s="374" t="s">
        <v>244</v>
      </c>
      <c r="B39" s="375">
        <v>0</v>
      </c>
      <c r="C39" s="376">
        <v>15.566</v>
      </c>
      <c r="D39" s="376">
        <f t="shared" si="24"/>
        <v>15.566</v>
      </c>
      <c r="E39" s="377">
        <f t="shared" si="25"/>
        <v>0.0009595016932807059</v>
      </c>
      <c r="F39" s="378">
        <v>23.218</v>
      </c>
      <c r="G39" s="376"/>
      <c r="H39" s="376">
        <f t="shared" si="26"/>
        <v>23.218</v>
      </c>
      <c r="I39" s="379">
        <f t="shared" si="27"/>
        <v>-0.32957188388319403</v>
      </c>
      <c r="J39" s="378">
        <v>117.94200000000001</v>
      </c>
      <c r="K39" s="376">
        <v>24.939</v>
      </c>
      <c r="L39" s="376">
        <f t="shared" si="28"/>
        <v>142.881</v>
      </c>
      <c r="M39" s="379">
        <f t="shared" si="29"/>
        <v>0.0012453457923659868</v>
      </c>
      <c r="N39" s="378">
        <v>244.20700000000002</v>
      </c>
      <c r="O39" s="376">
        <v>11.104</v>
      </c>
      <c r="P39" s="376">
        <f t="shared" si="30"/>
        <v>255.31100000000004</v>
      </c>
      <c r="Q39" s="380">
        <f t="shared" si="31"/>
        <v>-0.4403648883126854</v>
      </c>
    </row>
    <row r="40" spans="1:17" s="100" customFormat="1" ht="18" customHeight="1">
      <c r="A40" s="374" t="s">
        <v>264</v>
      </c>
      <c r="B40" s="375">
        <v>14.029</v>
      </c>
      <c r="C40" s="376">
        <v>0.075</v>
      </c>
      <c r="D40" s="376">
        <f t="shared" si="24"/>
        <v>14.104</v>
      </c>
      <c r="E40" s="377">
        <f t="shared" si="25"/>
        <v>0.0008693827497129047</v>
      </c>
      <c r="F40" s="378">
        <v>11.208</v>
      </c>
      <c r="G40" s="376"/>
      <c r="H40" s="376">
        <f t="shared" si="26"/>
        <v>11.208</v>
      </c>
      <c r="I40" s="379">
        <f t="shared" si="27"/>
        <v>0.2583868665239113</v>
      </c>
      <c r="J40" s="378">
        <v>100.518</v>
      </c>
      <c r="K40" s="376">
        <v>0.274</v>
      </c>
      <c r="L40" s="376">
        <f t="shared" si="28"/>
        <v>100.792</v>
      </c>
      <c r="M40" s="379">
        <f t="shared" si="29"/>
        <v>0.0008784995423055028</v>
      </c>
      <c r="N40" s="378">
        <v>75.674</v>
      </c>
      <c r="O40" s="376">
        <v>0.139</v>
      </c>
      <c r="P40" s="376">
        <f t="shared" si="30"/>
        <v>75.813</v>
      </c>
      <c r="Q40" s="380">
        <f t="shared" si="31"/>
        <v>0.3294817511508581</v>
      </c>
    </row>
    <row r="41" spans="1:17" s="100" customFormat="1" ht="18" customHeight="1">
      <c r="A41" s="374" t="s">
        <v>261</v>
      </c>
      <c r="B41" s="375">
        <v>12.837</v>
      </c>
      <c r="C41" s="376">
        <v>0</v>
      </c>
      <c r="D41" s="376">
        <f t="shared" si="24"/>
        <v>12.837</v>
      </c>
      <c r="E41" s="377">
        <f t="shared" si="25"/>
        <v>0.0007912837746784288</v>
      </c>
      <c r="F41" s="378">
        <v>18.518</v>
      </c>
      <c r="G41" s="376"/>
      <c r="H41" s="376">
        <f t="shared" si="26"/>
        <v>18.518</v>
      </c>
      <c r="I41" s="379">
        <f t="shared" si="27"/>
        <v>-0.3067825899125176</v>
      </c>
      <c r="J41" s="378">
        <v>114.422</v>
      </c>
      <c r="K41" s="376">
        <v>0.1</v>
      </c>
      <c r="L41" s="376">
        <f t="shared" si="28"/>
        <v>114.52199999999999</v>
      </c>
      <c r="M41" s="379">
        <f t="shared" si="29"/>
        <v>0.0009981697414865344</v>
      </c>
      <c r="N41" s="378">
        <v>134.70499999999998</v>
      </c>
      <c r="O41" s="376">
        <v>3.378</v>
      </c>
      <c r="P41" s="376">
        <f t="shared" si="30"/>
        <v>138.08299999999997</v>
      </c>
      <c r="Q41" s="380">
        <f t="shared" si="31"/>
        <v>-0.17062925921366123</v>
      </c>
    </row>
    <row r="42" spans="1:17" s="100" customFormat="1" ht="18" customHeight="1">
      <c r="A42" s="374" t="s">
        <v>239</v>
      </c>
      <c r="B42" s="375">
        <v>12.239</v>
      </c>
      <c r="C42" s="376">
        <v>0.03</v>
      </c>
      <c r="D42" s="376">
        <f t="shared" si="24"/>
        <v>12.269</v>
      </c>
      <c r="E42" s="377">
        <f t="shared" si="25"/>
        <v>0.0007562717637711024</v>
      </c>
      <c r="F42" s="378">
        <v>23.457</v>
      </c>
      <c r="G42" s="376"/>
      <c r="H42" s="376">
        <f t="shared" si="26"/>
        <v>23.457</v>
      </c>
      <c r="I42" s="379">
        <f t="shared" si="27"/>
        <v>-0.47695783774566225</v>
      </c>
      <c r="J42" s="378">
        <v>89.90499999999999</v>
      </c>
      <c r="K42" s="376">
        <v>0.03</v>
      </c>
      <c r="L42" s="376">
        <f t="shared" si="28"/>
        <v>89.93499999999999</v>
      </c>
      <c r="M42" s="379">
        <f t="shared" si="29"/>
        <v>0.0007838703105131894</v>
      </c>
      <c r="N42" s="378">
        <v>128.76000000000002</v>
      </c>
      <c r="O42" s="376">
        <v>0.02</v>
      </c>
      <c r="P42" s="376">
        <f t="shared" si="30"/>
        <v>128.78000000000003</v>
      </c>
      <c r="Q42" s="380">
        <f t="shared" si="31"/>
        <v>-0.3016384531759593</v>
      </c>
    </row>
    <row r="43" spans="1:17" s="100" customFormat="1" ht="18" customHeight="1">
      <c r="A43" s="374" t="s">
        <v>274</v>
      </c>
      <c r="B43" s="375">
        <v>10.649999999999999</v>
      </c>
      <c r="C43" s="376">
        <v>0.723</v>
      </c>
      <c r="D43" s="376">
        <f t="shared" si="24"/>
        <v>11.373</v>
      </c>
      <c r="E43" s="377">
        <f t="shared" si="25"/>
        <v>0.0007010415493820806</v>
      </c>
      <c r="F43" s="378">
        <v>12.104</v>
      </c>
      <c r="G43" s="376">
        <v>0.2</v>
      </c>
      <c r="H43" s="376">
        <f t="shared" si="26"/>
        <v>12.303999999999998</v>
      </c>
      <c r="I43" s="379">
        <f t="shared" si="27"/>
        <v>-0.0756664499349804</v>
      </c>
      <c r="J43" s="378">
        <v>77.67399999999999</v>
      </c>
      <c r="K43" s="376">
        <v>2.994999999999999</v>
      </c>
      <c r="L43" s="376">
        <f t="shared" si="28"/>
        <v>80.669</v>
      </c>
      <c r="M43" s="379">
        <f t="shared" si="29"/>
        <v>0.0007031081790047088</v>
      </c>
      <c r="N43" s="378">
        <v>79.054</v>
      </c>
      <c r="O43" s="376">
        <v>1.475</v>
      </c>
      <c r="P43" s="376">
        <f t="shared" si="30"/>
        <v>80.529</v>
      </c>
      <c r="Q43" s="380">
        <f t="shared" si="31"/>
        <v>0.001738504141365338</v>
      </c>
    </row>
    <row r="44" spans="1:17" s="100" customFormat="1" ht="18" customHeight="1">
      <c r="A44" s="374" t="s">
        <v>252</v>
      </c>
      <c r="B44" s="375">
        <v>10.893</v>
      </c>
      <c r="C44" s="376">
        <v>0.08</v>
      </c>
      <c r="D44" s="376">
        <f t="shared" si="24"/>
        <v>10.973</v>
      </c>
      <c r="E44" s="377">
        <f t="shared" si="25"/>
        <v>0.0006763852036726961</v>
      </c>
      <c r="F44" s="378">
        <v>9.511</v>
      </c>
      <c r="G44" s="376">
        <v>0.235</v>
      </c>
      <c r="H44" s="376">
        <f t="shared" si="26"/>
        <v>9.745999999999999</v>
      </c>
      <c r="I44" s="379">
        <f t="shared" si="27"/>
        <v>0.1258978042273755</v>
      </c>
      <c r="J44" s="378">
        <v>54.789</v>
      </c>
      <c r="K44" s="376">
        <v>3.1189999999999993</v>
      </c>
      <c r="L44" s="376">
        <f t="shared" si="28"/>
        <v>57.908</v>
      </c>
      <c r="M44" s="379">
        <f t="shared" si="29"/>
        <v>0.0005047241000855927</v>
      </c>
      <c r="N44" s="378">
        <v>72.429</v>
      </c>
      <c r="O44" s="376">
        <v>3.501999999999999</v>
      </c>
      <c r="P44" s="376">
        <f t="shared" si="30"/>
        <v>75.931</v>
      </c>
      <c r="Q44" s="380">
        <f t="shared" si="31"/>
        <v>-0.23736023495015202</v>
      </c>
    </row>
    <row r="45" spans="1:17" s="100" customFormat="1" ht="18" customHeight="1">
      <c r="A45" s="374" t="s">
        <v>246</v>
      </c>
      <c r="B45" s="375">
        <v>6.261</v>
      </c>
      <c r="C45" s="376">
        <v>2.044</v>
      </c>
      <c r="D45" s="376">
        <f t="shared" si="24"/>
        <v>8.305</v>
      </c>
      <c r="E45" s="377">
        <f t="shared" si="25"/>
        <v>0.0005119273777911</v>
      </c>
      <c r="F45" s="378">
        <v>10.416</v>
      </c>
      <c r="G45" s="376">
        <v>3.4609999999999994</v>
      </c>
      <c r="H45" s="376">
        <f t="shared" si="26"/>
        <v>13.876999999999999</v>
      </c>
      <c r="I45" s="379">
        <f t="shared" si="27"/>
        <v>-0.40152770771780644</v>
      </c>
      <c r="J45" s="378">
        <v>51.023999999999994</v>
      </c>
      <c r="K45" s="376">
        <v>14.301000000000002</v>
      </c>
      <c r="L45" s="376">
        <f t="shared" si="28"/>
        <v>65.32499999999999</v>
      </c>
      <c r="M45" s="379">
        <f t="shared" si="29"/>
        <v>0.0005693704123452949</v>
      </c>
      <c r="N45" s="378">
        <v>75.07699999999998</v>
      </c>
      <c r="O45" s="376">
        <v>41.61499999999999</v>
      </c>
      <c r="P45" s="376">
        <f t="shared" si="30"/>
        <v>116.69199999999998</v>
      </c>
      <c r="Q45" s="380">
        <f t="shared" si="31"/>
        <v>-0.4401929866657526</v>
      </c>
    </row>
    <row r="46" spans="1:17" s="100" customFormat="1" ht="18" customHeight="1">
      <c r="A46" s="374" t="s">
        <v>270</v>
      </c>
      <c r="B46" s="375">
        <v>6.746</v>
      </c>
      <c r="C46" s="376">
        <v>0.491</v>
      </c>
      <c r="D46" s="376">
        <f>C46+B46</f>
        <v>7.237</v>
      </c>
      <c r="E46" s="377">
        <f>D46/$D$8</f>
        <v>0.00044609493474704286</v>
      </c>
      <c r="F46" s="378">
        <v>6.612</v>
      </c>
      <c r="G46" s="376">
        <v>1.832</v>
      </c>
      <c r="H46" s="376">
        <f>G46+F46</f>
        <v>8.444</v>
      </c>
      <c r="I46" s="379">
        <f>(D46/H46-1)</f>
        <v>-0.14294173377546193</v>
      </c>
      <c r="J46" s="378">
        <v>24.255</v>
      </c>
      <c r="K46" s="376">
        <v>7.286</v>
      </c>
      <c r="L46" s="376">
        <f>K46+J46</f>
        <v>31.540999999999997</v>
      </c>
      <c r="M46" s="379">
        <f>(L46/$L$8)</f>
        <v>0.0002749102514471174</v>
      </c>
      <c r="N46" s="378">
        <v>42.233</v>
      </c>
      <c r="O46" s="376">
        <v>4.14</v>
      </c>
      <c r="P46" s="376">
        <f>O46+N46</f>
        <v>46.373</v>
      </c>
      <c r="Q46" s="380">
        <f>(L46/P46-1)</f>
        <v>-0.31984128695577174</v>
      </c>
    </row>
    <row r="47" spans="1:17" s="100" customFormat="1" ht="18" customHeight="1">
      <c r="A47" s="374" t="s">
        <v>269</v>
      </c>
      <c r="B47" s="375">
        <v>0</v>
      </c>
      <c r="C47" s="376">
        <v>4.481</v>
      </c>
      <c r="D47" s="376">
        <f>C47+B47</f>
        <v>4.481</v>
      </c>
      <c r="E47" s="377">
        <f>D47/$D$8</f>
        <v>0.0002762127128093822</v>
      </c>
      <c r="F47" s="378"/>
      <c r="G47" s="376">
        <v>0.05500000000000001</v>
      </c>
      <c r="H47" s="376">
        <f>G47+F47</f>
        <v>0.05500000000000001</v>
      </c>
      <c r="I47" s="379">
        <f>(D47/H47-1)</f>
        <v>80.47272727272725</v>
      </c>
      <c r="J47" s="378">
        <v>12.861</v>
      </c>
      <c r="K47" s="376">
        <v>14.759</v>
      </c>
      <c r="L47" s="376">
        <f>K47+J47</f>
        <v>27.62</v>
      </c>
      <c r="M47" s="379">
        <f>(L47/$L$8)</f>
        <v>0.00024073495275892917</v>
      </c>
      <c r="N47" s="378">
        <v>11.576</v>
      </c>
      <c r="O47" s="376">
        <v>2.106</v>
      </c>
      <c r="P47" s="376">
        <f>O47+N47</f>
        <v>13.682</v>
      </c>
      <c r="Q47" s="380">
        <f>(L47/P47-1)</f>
        <v>1.0187107148077765</v>
      </c>
    </row>
    <row r="48" spans="1:17" s="100" customFormat="1" ht="18" customHeight="1">
      <c r="A48" s="374" t="s">
        <v>275</v>
      </c>
      <c r="B48" s="375">
        <v>1453.7039999999988</v>
      </c>
      <c r="C48" s="376">
        <v>741.0101999999978</v>
      </c>
      <c r="D48" s="376">
        <f>C48+B48</f>
        <v>2194.7141999999967</v>
      </c>
      <c r="E48" s="377">
        <f>D48/$D$8</f>
        <v>0.13528408012123902</v>
      </c>
      <c r="F48" s="378">
        <v>1486.4310000000007</v>
      </c>
      <c r="G48" s="376">
        <v>795.3959999999995</v>
      </c>
      <c r="H48" s="376">
        <f>G48+F48</f>
        <v>2281.827</v>
      </c>
      <c r="I48" s="379">
        <f>(D48/H48-1)</f>
        <v>-0.038176776767039566</v>
      </c>
      <c r="J48" s="378">
        <v>9467.512000000008</v>
      </c>
      <c r="K48" s="376">
        <v>6371.006200000093</v>
      </c>
      <c r="L48" s="376">
        <f>K48+J48</f>
        <v>15838.5182000001</v>
      </c>
      <c r="M48" s="379">
        <f>(L48/$L$8)</f>
        <v>0.13804796997279015</v>
      </c>
      <c r="N48" s="378">
        <v>11804.743999999992</v>
      </c>
      <c r="O48" s="376">
        <v>6556.78900000013</v>
      </c>
      <c r="P48" s="376">
        <f>O48+N48</f>
        <v>18361.53300000012</v>
      </c>
      <c r="Q48" s="380">
        <f>(L48/P48-1)</f>
        <v>-0.13740763366544628</v>
      </c>
    </row>
    <row r="49" ht="9.75" customHeight="1">
      <c r="A49" s="78"/>
    </row>
    <row r="50" ht="13.5" customHeight="1">
      <c r="A50" s="78" t="s">
        <v>48</v>
      </c>
    </row>
  </sheetData>
  <sheetProtection/>
  <mergeCells count="14">
    <mergeCell ref="B6:D6"/>
    <mergeCell ref="E6:E7"/>
    <mergeCell ref="F6:H6"/>
    <mergeCell ref="I6:I7"/>
    <mergeCell ref="J6:L6"/>
    <mergeCell ref="M6:M7"/>
    <mergeCell ref="A5:A7"/>
    <mergeCell ref="A4:Q4"/>
    <mergeCell ref="N1:Q1"/>
    <mergeCell ref="B5:I5"/>
    <mergeCell ref="J5:Q5"/>
    <mergeCell ref="A3:Q3"/>
    <mergeCell ref="N6:P6"/>
    <mergeCell ref="Q6:Q7"/>
  </mergeCells>
  <conditionalFormatting sqref="Q49:Q65536 I49:I65536 I3 Q3">
    <cfRule type="cellIs" priority="4" dxfId="95" operator="lessThan" stopIfTrue="1">
      <formula>0</formula>
    </cfRule>
  </conditionalFormatting>
  <conditionalFormatting sqref="I8:I48 Q8:Q48">
    <cfRule type="cellIs" priority="5" dxfId="95" operator="lessThan">
      <formula>0</formula>
    </cfRule>
    <cfRule type="cellIs" priority="6" dxfId="97" operator="greaterThanOrEqual">
      <formula>0</formula>
    </cfRule>
  </conditionalFormatting>
  <conditionalFormatting sqref="I5 Q5">
    <cfRule type="cellIs" priority="1" dxfId="95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Y102"/>
  <sheetViews>
    <sheetView showGridLines="0" zoomScale="80" zoomScaleNormal="80" zoomScalePageLayoutView="0" workbookViewId="0" topLeftCell="A1">
      <selection activeCell="X1" sqref="X1:Y1"/>
    </sheetView>
  </sheetViews>
  <sheetFormatPr defaultColWidth="8.00390625" defaultRowHeight="15"/>
  <cols>
    <col min="1" max="1" width="20.28125" style="79" customWidth="1"/>
    <col min="2" max="2" width="9.00390625" style="79" customWidth="1"/>
    <col min="3" max="3" width="10.7109375" style="79" customWidth="1"/>
    <col min="4" max="4" width="9.7109375" style="79" customWidth="1"/>
    <col min="5" max="5" width="10.140625" style="79" customWidth="1"/>
    <col min="6" max="6" width="11.7109375" style="79" customWidth="1"/>
    <col min="7" max="7" width="9.421875" style="79" bestFit="1" customWidth="1"/>
    <col min="8" max="8" width="9.28125" style="79" bestFit="1" customWidth="1"/>
    <col min="9" max="9" width="10.7109375" style="79" bestFit="1" customWidth="1"/>
    <col min="10" max="10" width="8.57421875" style="79" customWidth="1"/>
    <col min="11" max="11" width="10.421875" style="79" customWidth="1"/>
    <col min="12" max="12" width="11.140625" style="79" bestFit="1" customWidth="1"/>
    <col min="13" max="13" width="8.7109375" style="79" customWidth="1"/>
    <col min="14" max="15" width="11.140625" style="79" bestFit="1" customWidth="1"/>
    <col min="16" max="16" width="8.57421875" style="79" customWidth="1"/>
    <col min="17" max="17" width="10.28125" style="79" customWidth="1"/>
    <col min="18" max="18" width="11.140625" style="79" bestFit="1" customWidth="1"/>
    <col min="19" max="19" width="9.421875" style="79" bestFit="1" customWidth="1"/>
    <col min="20" max="21" width="11.140625" style="79" bestFit="1" customWidth="1"/>
    <col min="22" max="22" width="8.28125" style="79" customWidth="1"/>
    <col min="23" max="23" width="10.28125" style="79" customWidth="1"/>
    <col min="24" max="24" width="11.140625" style="79" bestFit="1" customWidth="1"/>
    <col min="25" max="25" width="8.00390625" style="79" customWidth="1"/>
    <col min="26" max="16384" width="8.00390625" style="79" customWidth="1"/>
  </cols>
  <sheetData>
    <row r="1" spans="24:25" ht="18.75" thickBot="1">
      <c r="X1" s="584" t="s">
        <v>26</v>
      </c>
      <c r="Y1" s="585"/>
    </row>
    <row r="2" ht="5.25" customHeight="1" thickBot="1"/>
    <row r="3" spans="1:25" ht="24.75" customHeight="1" thickTop="1">
      <c r="A3" s="646" t="s">
        <v>58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647"/>
      <c r="W3" s="647"/>
      <c r="X3" s="647"/>
      <c r="Y3" s="648"/>
    </row>
    <row r="4" spans="1:25" ht="16.5" customHeight="1" thickBot="1">
      <c r="A4" s="655" t="s">
        <v>42</v>
      </c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  <c r="Q4" s="656"/>
      <c r="R4" s="656"/>
      <c r="S4" s="656"/>
      <c r="T4" s="656"/>
      <c r="U4" s="656"/>
      <c r="V4" s="656"/>
      <c r="W4" s="656"/>
      <c r="X4" s="656"/>
      <c r="Y4" s="657"/>
    </row>
    <row r="5" spans="1:25" s="124" customFormat="1" ht="15.75" customHeight="1" thickBot="1" thickTop="1">
      <c r="A5" s="589" t="s">
        <v>57</v>
      </c>
      <c r="B5" s="639" t="s">
        <v>34</v>
      </c>
      <c r="C5" s="640"/>
      <c r="D5" s="640"/>
      <c r="E5" s="640"/>
      <c r="F5" s="640"/>
      <c r="G5" s="640"/>
      <c r="H5" s="640"/>
      <c r="I5" s="640"/>
      <c r="J5" s="641"/>
      <c r="K5" s="641"/>
      <c r="L5" s="641"/>
      <c r="M5" s="642"/>
      <c r="N5" s="639" t="s">
        <v>33</v>
      </c>
      <c r="O5" s="640"/>
      <c r="P5" s="640"/>
      <c r="Q5" s="640"/>
      <c r="R5" s="640"/>
      <c r="S5" s="640"/>
      <c r="T5" s="640"/>
      <c r="U5" s="640"/>
      <c r="V5" s="640"/>
      <c r="W5" s="640"/>
      <c r="X5" s="640"/>
      <c r="Y5" s="643"/>
    </row>
    <row r="6" spans="1:25" s="92" customFormat="1" ht="26.25" customHeight="1">
      <c r="A6" s="590"/>
      <c r="B6" s="631" t="s">
        <v>155</v>
      </c>
      <c r="C6" s="632"/>
      <c r="D6" s="632"/>
      <c r="E6" s="632"/>
      <c r="F6" s="632"/>
      <c r="G6" s="636" t="s">
        <v>32</v>
      </c>
      <c r="H6" s="631" t="s">
        <v>156</v>
      </c>
      <c r="I6" s="632"/>
      <c r="J6" s="632"/>
      <c r="K6" s="632"/>
      <c r="L6" s="632"/>
      <c r="M6" s="633" t="s">
        <v>31</v>
      </c>
      <c r="N6" s="631" t="s">
        <v>157</v>
      </c>
      <c r="O6" s="632"/>
      <c r="P6" s="632"/>
      <c r="Q6" s="632"/>
      <c r="R6" s="632"/>
      <c r="S6" s="636" t="s">
        <v>32</v>
      </c>
      <c r="T6" s="631" t="s">
        <v>158</v>
      </c>
      <c r="U6" s="632"/>
      <c r="V6" s="632"/>
      <c r="W6" s="632"/>
      <c r="X6" s="632"/>
      <c r="Y6" s="649" t="s">
        <v>31</v>
      </c>
    </row>
    <row r="7" spans="1:25" s="92" customFormat="1" ht="26.25" customHeight="1">
      <c r="A7" s="591"/>
      <c r="B7" s="654" t="s">
        <v>20</v>
      </c>
      <c r="C7" s="653"/>
      <c r="D7" s="652" t="s">
        <v>19</v>
      </c>
      <c r="E7" s="653"/>
      <c r="F7" s="644" t="s">
        <v>15</v>
      </c>
      <c r="G7" s="637"/>
      <c r="H7" s="654" t="s">
        <v>20</v>
      </c>
      <c r="I7" s="653"/>
      <c r="J7" s="652" t="s">
        <v>19</v>
      </c>
      <c r="K7" s="653"/>
      <c r="L7" s="644" t="s">
        <v>15</v>
      </c>
      <c r="M7" s="634"/>
      <c r="N7" s="654" t="s">
        <v>20</v>
      </c>
      <c r="O7" s="653"/>
      <c r="P7" s="652" t="s">
        <v>19</v>
      </c>
      <c r="Q7" s="653"/>
      <c r="R7" s="644" t="s">
        <v>15</v>
      </c>
      <c r="S7" s="637"/>
      <c r="T7" s="654" t="s">
        <v>20</v>
      </c>
      <c r="U7" s="653"/>
      <c r="V7" s="652" t="s">
        <v>19</v>
      </c>
      <c r="W7" s="653"/>
      <c r="X7" s="644" t="s">
        <v>15</v>
      </c>
      <c r="Y7" s="650"/>
    </row>
    <row r="8" spans="1:25" s="120" customFormat="1" ht="21" customHeight="1" thickBot="1">
      <c r="A8" s="592"/>
      <c r="B8" s="123" t="s">
        <v>17</v>
      </c>
      <c r="C8" s="121" t="s">
        <v>16</v>
      </c>
      <c r="D8" s="122" t="s">
        <v>17</v>
      </c>
      <c r="E8" s="121" t="s">
        <v>16</v>
      </c>
      <c r="F8" s="645"/>
      <c r="G8" s="638"/>
      <c r="H8" s="123" t="s">
        <v>17</v>
      </c>
      <c r="I8" s="121" t="s">
        <v>16</v>
      </c>
      <c r="J8" s="122" t="s">
        <v>17</v>
      </c>
      <c r="K8" s="121" t="s">
        <v>16</v>
      </c>
      <c r="L8" s="645"/>
      <c r="M8" s="635"/>
      <c r="N8" s="123" t="s">
        <v>17</v>
      </c>
      <c r="O8" s="121" t="s">
        <v>16</v>
      </c>
      <c r="P8" s="122" t="s">
        <v>17</v>
      </c>
      <c r="Q8" s="121" t="s">
        <v>16</v>
      </c>
      <c r="R8" s="645"/>
      <c r="S8" s="638"/>
      <c r="T8" s="123" t="s">
        <v>17</v>
      </c>
      <c r="U8" s="121" t="s">
        <v>16</v>
      </c>
      <c r="V8" s="122" t="s">
        <v>17</v>
      </c>
      <c r="W8" s="121" t="s">
        <v>16</v>
      </c>
      <c r="X8" s="645"/>
      <c r="Y8" s="651"/>
    </row>
    <row r="9" spans="1:25" s="703" customFormat="1" ht="18" customHeight="1" thickBot="1" thickTop="1">
      <c r="A9" s="696" t="s">
        <v>22</v>
      </c>
      <c r="B9" s="697">
        <f>B10+B37+B56+B71+B92+B100</f>
        <v>551803</v>
      </c>
      <c r="C9" s="698">
        <f>C10+C37+C56+C71+C92+C100</f>
        <v>544738</v>
      </c>
      <c r="D9" s="699">
        <f>D10+D37+D56+D71+D92+D100</f>
        <v>2006</v>
      </c>
      <c r="E9" s="698">
        <f>E10+E37+E56+E71+E92+E100</f>
        <v>1393</v>
      </c>
      <c r="F9" s="699">
        <f aca="true" t="shared" si="0" ref="F9:F54">SUM(B9:E9)</f>
        <v>1099940</v>
      </c>
      <c r="G9" s="700">
        <f aca="true" t="shared" si="1" ref="G9:G54">F9/$F$9</f>
        <v>1</v>
      </c>
      <c r="H9" s="697">
        <f>H10+H37+H56+H71+H92+H100</f>
        <v>551517</v>
      </c>
      <c r="I9" s="698">
        <f>I10+I37+I56+I71+I92+I100</f>
        <v>516722</v>
      </c>
      <c r="J9" s="699">
        <f>J10+J37+J56+J71+J92+J100</f>
        <v>585</v>
      </c>
      <c r="K9" s="698">
        <f>K10+K37+K56+K71+K92+K100</f>
        <v>437</v>
      </c>
      <c r="L9" s="699">
        <f aca="true" t="shared" si="2" ref="L9:L54">SUM(H9:K9)</f>
        <v>1069261</v>
      </c>
      <c r="M9" s="701">
        <f aca="true" t="shared" si="3" ref="M9:M53">IF(ISERROR(F9/L9-1),"         /0",(F9/L9-1))</f>
        <v>0.028691778714457827</v>
      </c>
      <c r="N9" s="697">
        <f>N10+N37+N56+N71+N92+N100</f>
        <v>4071879</v>
      </c>
      <c r="O9" s="698">
        <f>O10+O37+O56+O71+O92+O100</f>
        <v>4016012</v>
      </c>
      <c r="P9" s="699">
        <f>P10+P37+P56+P71+P92+P100</f>
        <v>10874</v>
      </c>
      <c r="Q9" s="698">
        <f>Q10+Q37+Q56+Q71+Q92+Q100</f>
        <v>11422</v>
      </c>
      <c r="R9" s="699">
        <f aca="true" t="shared" si="4" ref="R9:R54">SUM(N9:Q9)</f>
        <v>8110187</v>
      </c>
      <c r="S9" s="700">
        <f aca="true" t="shared" si="5" ref="S9:S54">R9/$R$9</f>
        <v>1</v>
      </c>
      <c r="T9" s="697">
        <f>T10+T37+T56+T71+T92+T100</f>
        <v>3954681</v>
      </c>
      <c r="U9" s="698">
        <f>U10+U37+U56+U71+U92+U100</f>
        <v>3794435</v>
      </c>
      <c r="V9" s="699">
        <f>V10+V37+V56+V71+V92+V100</f>
        <v>17122</v>
      </c>
      <c r="W9" s="698">
        <f>W10+W37+W56+W71+W92+W100</f>
        <v>12248</v>
      </c>
      <c r="X9" s="699">
        <f aca="true" t="shared" si="6" ref="X9:X54">SUM(T9:W9)</f>
        <v>7778486</v>
      </c>
      <c r="Y9" s="702">
        <f aca="true" t="shared" si="7" ref="Y9:Y53">IF(ISERROR(R9/X9-1),"         /0",(R9/X9-1))</f>
        <v>0.04264338844345805</v>
      </c>
    </row>
    <row r="10" spans="1:25" s="112" customFormat="1" ht="19.5" customHeight="1">
      <c r="A10" s="119" t="s">
        <v>56</v>
      </c>
      <c r="B10" s="116">
        <f>SUM(B11:B36)</f>
        <v>160111</v>
      </c>
      <c r="C10" s="115">
        <f>SUM(C11:C36)</f>
        <v>158070</v>
      </c>
      <c r="D10" s="114">
        <f>SUM(D11:D36)</f>
        <v>267</v>
      </c>
      <c r="E10" s="115">
        <f>SUM(E11:E36)</f>
        <v>391</v>
      </c>
      <c r="F10" s="114">
        <f t="shared" si="0"/>
        <v>318839</v>
      </c>
      <c r="G10" s="117">
        <f t="shared" si="1"/>
        <v>0.28986944742440496</v>
      </c>
      <c r="H10" s="116">
        <f>SUM(H11:H36)</f>
        <v>166469</v>
      </c>
      <c r="I10" s="115">
        <f>SUM(I11:I36)</f>
        <v>148977</v>
      </c>
      <c r="J10" s="114">
        <f>SUM(J11:J36)</f>
        <v>17</v>
      </c>
      <c r="K10" s="115">
        <f>SUM(K11:K36)</f>
        <v>24</v>
      </c>
      <c r="L10" s="114">
        <f t="shared" si="2"/>
        <v>315487</v>
      </c>
      <c r="M10" s="118">
        <f t="shared" si="3"/>
        <v>0.010624843495928626</v>
      </c>
      <c r="N10" s="116">
        <f>SUM(N11:N36)</f>
        <v>1155239</v>
      </c>
      <c r="O10" s="115">
        <f>SUM(O11:O36)</f>
        <v>1150788</v>
      </c>
      <c r="P10" s="114">
        <f>SUM(P11:P36)</f>
        <v>1302</v>
      </c>
      <c r="Q10" s="115">
        <f>SUM(Q11:Q36)</f>
        <v>2371</v>
      </c>
      <c r="R10" s="114">
        <f t="shared" si="4"/>
        <v>2309700</v>
      </c>
      <c r="S10" s="117">
        <f t="shared" si="5"/>
        <v>0.28478998079822326</v>
      </c>
      <c r="T10" s="116">
        <f>SUM(T11:T36)</f>
        <v>1205910</v>
      </c>
      <c r="U10" s="115">
        <f>SUM(U11:U36)</f>
        <v>1147838</v>
      </c>
      <c r="V10" s="114">
        <f>SUM(V11:V36)</f>
        <v>5309</v>
      </c>
      <c r="W10" s="115">
        <f>SUM(W11:W36)</f>
        <v>1483</v>
      </c>
      <c r="X10" s="114">
        <f t="shared" si="6"/>
        <v>2360540</v>
      </c>
      <c r="Y10" s="113">
        <f t="shared" si="7"/>
        <v>-0.021537444821947527</v>
      </c>
    </row>
    <row r="11" spans="1:25" ht="19.5" customHeight="1">
      <c r="A11" s="259" t="s">
        <v>276</v>
      </c>
      <c r="B11" s="260">
        <v>20074</v>
      </c>
      <c r="C11" s="261">
        <v>22021</v>
      </c>
      <c r="D11" s="262">
        <v>6</v>
      </c>
      <c r="E11" s="261">
        <v>23</v>
      </c>
      <c r="F11" s="262">
        <f t="shared" si="0"/>
        <v>42124</v>
      </c>
      <c r="G11" s="263">
        <f t="shared" si="1"/>
        <v>0.038296634361874284</v>
      </c>
      <c r="H11" s="260">
        <v>23836</v>
      </c>
      <c r="I11" s="261">
        <v>22705</v>
      </c>
      <c r="J11" s="262">
        <v>0</v>
      </c>
      <c r="K11" s="261">
        <v>0</v>
      </c>
      <c r="L11" s="262">
        <f t="shared" si="2"/>
        <v>46541</v>
      </c>
      <c r="M11" s="264">
        <f t="shared" si="3"/>
        <v>-0.09490556713435461</v>
      </c>
      <c r="N11" s="260">
        <v>149740</v>
      </c>
      <c r="O11" s="261">
        <v>167475</v>
      </c>
      <c r="P11" s="262">
        <v>377</v>
      </c>
      <c r="Q11" s="261">
        <v>570</v>
      </c>
      <c r="R11" s="262">
        <f t="shared" si="4"/>
        <v>318162</v>
      </c>
      <c r="S11" s="263">
        <f t="shared" si="5"/>
        <v>0.03922992157887358</v>
      </c>
      <c r="T11" s="260">
        <v>188720</v>
      </c>
      <c r="U11" s="261">
        <v>174199</v>
      </c>
      <c r="V11" s="262">
        <v>248</v>
      </c>
      <c r="W11" s="261">
        <v>365</v>
      </c>
      <c r="X11" s="262">
        <f t="shared" si="6"/>
        <v>363532</v>
      </c>
      <c r="Y11" s="265">
        <f t="shared" si="7"/>
        <v>-0.12480331855242455</v>
      </c>
    </row>
    <row r="12" spans="1:25" ht="19.5" customHeight="1">
      <c r="A12" s="266" t="s">
        <v>277</v>
      </c>
      <c r="B12" s="267">
        <v>15152</v>
      </c>
      <c r="C12" s="268">
        <v>10362</v>
      </c>
      <c r="D12" s="269">
        <v>2</v>
      </c>
      <c r="E12" s="268">
        <v>110</v>
      </c>
      <c r="F12" s="269">
        <f t="shared" si="0"/>
        <v>25626</v>
      </c>
      <c r="G12" s="270">
        <f t="shared" si="1"/>
        <v>0.023297634416422713</v>
      </c>
      <c r="H12" s="267">
        <v>13913</v>
      </c>
      <c r="I12" s="268">
        <v>8939</v>
      </c>
      <c r="J12" s="269">
        <v>0</v>
      </c>
      <c r="K12" s="268">
        <v>0</v>
      </c>
      <c r="L12" s="269">
        <f t="shared" si="2"/>
        <v>22852</v>
      </c>
      <c r="M12" s="271">
        <f t="shared" si="3"/>
        <v>0.1213898127078592</v>
      </c>
      <c r="N12" s="267">
        <v>102995</v>
      </c>
      <c r="O12" s="268">
        <v>75909</v>
      </c>
      <c r="P12" s="269">
        <v>8</v>
      </c>
      <c r="Q12" s="268">
        <v>111</v>
      </c>
      <c r="R12" s="269">
        <f t="shared" si="4"/>
        <v>179023</v>
      </c>
      <c r="S12" s="270">
        <f t="shared" si="5"/>
        <v>0.022073843673394954</v>
      </c>
      <c r="T12" s="267">
        <v>86603</v>
      </c>
      <c r="U12" s="268">
        <v>65497</v>
      </c>
      <c r="V12" s="269">
        <v>0</v>
      </c>
      <c r="W12" s="268">
        <v>8</v>
      </c>
      <c r="X12" s="269">
        <f t="shared" si="6"/>
        <v>152108</v>
      </c>
      <c r="Y12" s="272">
        <f t="shared" si="7"/>
        <v>0.17694664317458653</v>
      </c>
    </row>
    <row r="13" spans="1:25" ht="19.5" customHeight="1">
      <c r="A13" s="266" t="s">
        <v>278</v>
      </c>
      <c r="B13" s="267">
        <v>9659</v>
      </c>
      <c r="C13" s="268">
        <v>10355</v>
      </c>
      <c r="D13" s="269">
        <v>0</v>
      </c>
      <c r="E13" s="268">
        <v>0</v>
      </c>
      <c r="F13" s="269">
        <f t="shared" si="0"/>
        <v>20014</v>
      </c>
      <c r="G13" s="270">
        <f t="shared" si="1"/>
        <v>0.018195537938433006</v>
      </c>
      <c r="H13" s="267">
        <v>10313</v>
      </c>
      <c r="I13" s="268">
        <v>10133</v>
      </c>
      <c r="J13" s="269"/>
      <c r="K13" s="268"/>
      <c r="L13" s="269">
        <f t="shared" si="2"/>
        <v>20446</v>
      </c>
      <c r="M13" s="271">
        <f t="shared" si="3"/>
        <v>-0.02112882715445563</v>
      </c>
      <c r="N13" s="267">
        <v>74046</v>
      </c>
      <c r="O13" s="268">
        <v>77716</v>
      </c>
      <c r="P13" s="269">
        <v>5</v>
      </c>
      <c r="Q13" s="268">
        <v>113</v>
      </c>
      <c r="R13" s="269">
        <f t="shared" si="4"/>
        <v>151880</v>
      </c>
      <c r="S13" s="270">
        <f t="shared" si="5"/>
        <v>0.018727065109596118</v>
      </c>
      <c r="T13" s="267">
        <v>80840</v>
      </c>
      <c r="U13" s="268">
        <v>85198</v>
      </c>
      <c r="V13" s="269">
        <v>2</v>
      </c>
      <c r="W13" s="268">
        <v>0</v>
      </c>
      <c r="X13" s="269">
        <f t="shared" si="6"/>
        <v>166040</v>
      </c>
      <c r="Y13" s="272">
        <f t="shared" si="7"/>
        <v>-0.0852806552637918</v>
      </c>
    </row>
    <row r="14" spans="1:25" ht="19.5" customHeight="1">
      <c r="A14" s="266" t="s">
        <v>279</v>
      </c>
      <c r="B14" s="267">
        <v>9776</v>
      </c>
      <c r="C14" s="268">
        <v>9658</v>
      </c>
      <c r="D14" s="269">
        <v>16</v>
      </c>
      <c r="E14" s="268">
        <v>3</v>
      </c>
      <c r="F14" s="269">
        <f t="shared" si="0"/>
        <v>19453</v>
      </c>
      <c r="G14" s="270">
        <f t="shared" si="1"/>
        <v>0.01768551011873375</v>
      </c>
      <c r="H14" s="267">
        <v>10216</v>
      </c>
      <c r="I14" s="268">
        <v>9309</v>
      </c>
      <c r="J14" s="269"/>
      <c r="K14" s="268"/>
      <c r="L14" s="269">
        <f t="shared" si="2"/>
        <v>19525</v>
      </c>
      <c r="M14" s="271">
        <f t="shared" si="3"/>
        <v>-0.003687580025608206</v>
      </c>
      <c r="N14" s="267">
        <v>68781</v>
      </c>
      <c r="O14" s="268">
        <v>66117</v>
      </c>
      <c r="P14" s="269">
        <v>22</v>
      </c>
      <c r="Q14" s="268">
        <v>459</v>
      </c>
      <c r="R14" s="269">
        <f t="shared" si="4"/>
        <v>135379</v>
      </c>
      <c r="S14" s="270">
        <f t="shared" si="5"/>
        <v>0.016692463441348518</v>
      </c>
      <c r="T14" s="267">
        <v>65412</v>
      </c>
      <c r="U14" s="268">
        <v>63919</v>
      </c>
      <c r="V14" s="269">
        <v>119</v>
      </c>
      <c r="W14" s="268">
        <v>64</v>
      </c>
      <c r="X14" s="269">
        <f t="shared" si="6"/>
        <v>129514</v>
      </c>
      <c r="Y14" s="272">
        <f t="shared" si="7"/>
        <v>0.04528467964853222</v>
      </c>
    </row>
    <row r="15" spans="1:25" ht="19.5" customHeight="1">
      <c r="A15" s="266" t="s">
        <v>280</v>
      </c>
      <c r="B15" s="267">
        <v>7684</v>
      </c>
      <c r="C15" s="268">
        <v>9300</v>
      </c>
      <c r="D15" s="269">
        <v>44</v>
      </c>
      <c r="E15" s="268">
        <v>0</v>
      </c>
      <c r="F15" s="269">
        <f>SUM(B15:E15)</f>
        <v>17028</v>
      </c>
      <c r="G15" s="270">
        <f>F15/$F$9</f>
        <v>0.015480844409695074</v>
      </c>
      <c r="H15" s="267">
        <v>9104</v>
      </c>
      <c r="I15" s="268">
        <v>8605</v>
      </c>
      <c r="J15" s="269"/>
      <c r="K15" s="268"/>
      <c r="L15" s="269">
        <f>SUM(H15:K15)</f>
        <v>17709</v>
      </c>
      <c r="M15" s="271">
        <f>IF(ISERROR(F15/L15-1),"         /0",(F15/L15-1))</f>
        <v>-0.03845502286972724</v>
      </c>
      <c r="N15" s="267">
        <v>57309</v>
      </c>
      <c r="O15" s="268">
        <v>64298</v>
      </c>
      <c r="P15" s="269">
        <v>45</v>
      </c>
      <c r="Q15" s="268">
        <v>0</v>
      </c>
      <c r="R15" s="269">
        <f>SUM(N15:Q15)</f>
        <v>121652</v>
      </c>
      <c r="S15" s="270">
        <f>R15/$R$9</f>
        <v>0.014999900742116058</v>
      </c>
      <c r="T15" s="267">
        <v>66901</v>
      </c>
      <c r="U15" s="268">
        <v>59339</v>
      </c>
      <c r="V15" s="269">
        <v>126</v>
      </c>
      <c r="W15" s="268">
        <v>375</v>
      </c>
      <c r="X15" s="269">
        <f>SUM(T15:W15)</f>
        <v>126741</v>
      </c>
      <c r="Y15" s="272">
        <f>IF(ISERROR(R15/X15-1),"         /0",(R15/X15-1))</f>
        <v>-0.04015275246368577</v>
      </c>
    </row>
    <row r="16" spans="1:25" ht="19.5" customHeight="1">
      <c r="A16" s="266" t="s">
        <v>281</v>
      </c>
      <c r="B16" s="267">
        <v>6474</v>
      </c>
      <c r="C16" s="268">
        <v>7904</v>
      </c>
      <c r="D16" s="269">
        <v>0</v>
      </c>
      <c r="E16" s="268">
        <v>0</v>
      </c>
      <c r="F16" s="269">
        <f t="shared" si="0"/>
        <v>14378</v>
      </c>
      <c r="G16" s="270">
        <f t="shared" si="1"/>
        <v>0.013071622088477553</v>
      </c>
      <c r="H16" s="267">
        <v>7303</v>
      </c>
      <c r="I16" s="268">
        <v>7124</v>
      </c>
      <c r="J16" s="269"/>
      <c r="K16" s="268"/>
      <c r="L16" s="269">
        <f t="shared" si="2"/>
        <v>14427</v>
      </c>
      <c r="M16" s="271">
        <f t="shared" si="3"/>
        <v>-0.003396409509946574</v>
      </c>
      <c r="N16" s="267">
        <v>57144</v>
      </c>
      <c r="O16" s="268">
        <v>67884</v>
      </c>
      <c r="P16" s="269"/>
      <c r="Q16" s="268"/>
      <c r="R16" s="269">
        <f t="shared" si="4"/>
        <v>125028</v>
      </c>
      <c r="S16" s="270">
        <f t="shared" si="5"/>
        <v>0.015416167346079689</v>
      </c>
      <c r="T16" s="267">
        <v>62792</v>
      </c>
      <c r="U16" s="268">
        <v>62819</v>
      </c>
      <c r="V16" s="269"/>
      <c r="W16" s="268"/>
      <c r="X16" s="269">
        <f t="shared" si="6"/>
        <v>125611</v>
      </c>
      <c r="Y16" s="272">
        <f t="shared" si="7"/>
        <v>-0.004641313260781321</v>
      </c>
    </row>
    <row r="17" spans="1:25" ht="19.5" customHeight="1">
      <c r="A17" s="266" t="s">
        <v>282</v>
      </c>
      <c r="B17" s="267">
        <v>6183</v>
      </c>
      <c r="C17" s="268">
        <v>7030</v>
      </c>
      <c r="D17" s="269">
        <v>130</v>
      </c>
      <c r="E17" s="268">
        <v>141</v>
      </c>
      <c r="F17" s="269">
        <f>SUM(B17:E17)</f>
        <v>13484</v>
      </c>
      <c r="G17" s="270">
        <f>F17/$F$9</f>
        <v>0.012258850482753604</v>
      </c>
      <c r="H17" s="267">
        <v>6273</v>
      </c>
      <c r="I17" s="268">
        <v>7132</v>
      </c>
      <c r="J17" s="269"/>
      <c r="K17" s="268"/>
      <c r="L17" s="269">
        <f>SUM(H17:K17)</f>
        <v>13405</v>
      </c>
      <c r="M17" s="271">
        <f>IF(ISERROR(F17/L17-1),"         /0",(F17/L17-1))</f>
        <v>0.0058933233867959345</v>
      </c>
      <c r="N17" s="267">
        <v>46097</v>
      </c>
      <c r="O17" s="268">
        <v>49686</v>
      </c>
      <c r="P17" s="269">
        <v>530</v>
      </c>
      <c r="Q17" s="268">
        <v>505</v>
      </c>
      <c r="R17" s="269">
        <f>SUM(N17:Q17)</f>
        <v>96818</v>
      </c>
      <c r="S17" s="270">
        <f>R17/$R$9</f>
        <v>0.011937825847912014</v>
      </c>
      <c r="T17" s="267">
        <v>54148</v>
      </c>
      <c r="U17" s="268">
        <v>60014</v>
      </c>
      <c r="V17" s="269">
        <v>79</v>
      </c>
      <c r="W17" s="268">
        <v>144</v>
      </c>
      <c r="X17" s="269">
        <f>SUM(T17:W17)</f>
        <v>114385</v>
      </c>
      <c r="Y17" s="272">
        <f>IF(ISERROR(R17/X17-1),"         /0",(R17/X17-1))</f>
        <v>-0.15357782926082963</v>
      </c>
    </row>
    <row r="18" spans="1:25" ht="19.5" customHeight="1">
      <c r="A18" s="266" t="s">
        <v>283</v>
      </c>
      <c r="B18" s="267">
        <v>6816</v>
      </c>
      <c r="C18" s="268">
        <v>5426</v>
      </c>
      <c r="D18" s="269">
        <v>0</v>
      </c>
      <c r="E18" s="268">
        <v>0</v>
      </c>
      <c r="F18" s="269">
        <f>SUM(B18:E18)</f>
        <v>12242</v>
      </c>
      <c r="G18" s="270">
        <f>F18/$F$9</f>
        <v>0.011129697983526374</v>
      </c>
      <c r="H18" s="267">
        <v>6252</v>
      </c>
      <c r="I18" s="268">
        <v>5097</v>
      </c>
      <c r="J18" s="269"/>
      <c r="K18" s="268"/>
      <c r="L18" s="269">
        <f>SUM(H18:K18)</f>
        <v>11349</v>
      </c>
      <c r="M18" s="271">
        <f>IF(ISERROR(F18/L18-1),"         /0",(F18/L18-1))</f>
        <v>0.07868534672658378</v>
      </c>
      <c r="N18" s="267">
        <v>45104</v>
      </c>
      <c r="O18" s="268">
        <v>39008</v>
      </c>
      <c r="P18" s="269">
        <v>1</v>
      </c>
      <c r="Q18" s="268">
        <v>2</v>
      </c>
      <c r="R18" s="269">
        <f>SUM(N18:Q18)</f>
        <v>84115</v>
      </c>
      <c r="S18" s="270">
        <f>R18/$R$9</f>
        <v>0.010371524109123502</v>
      </c>
      <c r="T18" s="267">
        <v>45420</v>
      </c>
      <c r="U18" s="268">
        <v>38831</v>
      </c>
      <c r="V18" s="269">
        <v>2</v>
      </c>
      <c r="W18" s="268">
        <v>6</v>
      </c>
      <c r="X18" s="269">
        <f>SUM(T18:W18)</f>
        <v>84259</v>
      </c>
      <c r="Y18" s="272">
        <f>IF(ISERROR(R18/X18-1),"         /0",(R18/X18-1))</f>
        <v>-0.0017090162475225101</v>
      </c>
    </row>
    <row r="19" spans="1:25" ht="19.5" customHeight="1">
      <c r="A19" s="266" t="s">
        <v>284</v>
      </c>
      <c r="B19" s="267">
        <v>4843</v>
      </c>
      <c r="C19" s="268">
        <v>6183</v>
      </c>
      <c r="D19" s="269">
        <v>0</v>
      </c>
      <c r="E19" s="268">
        <v>0</v>
      </c>
      <c r="F19" s="269">
        <f>SUM(B19:E19)</f>
        <v>11026</v>
      </c>
      <c r="G19" s="270">
        <f>F19/$F$9</f>
        <v>0.010024183137262032</v>
      </c>
      <c r="H19" s="267">
        <v>5073</v>
      </c>
      <c r="I19" s="268">
        <v>5497</v>
      </c>
      <c r="J19" s="269">
        <v>6</v>
      </c>
      <c r="K19" s="268"/>
      <c r="L19" s="269">
        <f>SUM(H19:K19)</f>
        <v>10576</v>
      </c>
      <c r="M19" s="271">
        <f>IF(ISERROR(F19/L19-1),"         /0",(F19/L19-1))</f>
        <v>0.042549167927382836</v>
      </c>
      <c r="N19" s="267">
        <v>34293</v>
      </c>
      <c r="O19" s="268">
        <v>41448</v>
      </c>
      <c r="P19" s="269">
        <v>1</v>
      </c>
      <c r="Q19" s="268">
        <v>21</v>
      </c>
      <c r="R19" s="269">
        <f>SUM(N19:Q19)</f>
        <v>75763</v>
      </c>
      <c r="S19" s="270">
        <f>R19/$R$9</f>
        <v>0.009341708150502571</v>
      </c>
      <c r="T19" s="267">
        <v>43251</v>
      </c>
      <c r="U19" s="268">
        <v>51165</v>
      </c>
      <c r="V19" s="269">
        <v>6</v>
      </c>
      <c r="W19" s="268">
        <v>0</v>
      </c>
      <c r="X19" s="269">
        <f>SUM(T19:W19)</f>
        <v>94422</v>
      </c>
      <c r="Y19" s="272">
        <f>IF(ISERROR(R19/X19-1),"         /0",(R19/X19-1))</f>
        <v>-0.1976128444642139</v>
      </c>
    </row>
    <row r="20" spans="1:25" ht="19.5" customHeight="1">
      <c r="A20" s="266" t="s">
        <v>285</v>
      </c>
      <c r="B20" s="267">
        <v>4083</v>
      </c>
      <c r="C20" s="268">
        <v>4685</v>
      </c>
      <c r="D20" s="269">
        <v>17</v>
      </c>
      <c r="E20" s="268">
        <v>0</v>
      </c>
      <c r="F20" s="269">
        <f t="shared" si="0"/>
        <v>8785</v>
      </c>
      <c r="G20" s="270">
        <f t="shared" si="1"/>
        <v>0.007986799279960726</v>
      </c>
      <c r="H20" s="267">
        <v>4177</v>
      </c>
      <c r="I20" s="268">
        <v>3707</v>
      </c>
      <c r="J20" s="269"/>
      <c r="K20" s="268"/>
      <c r="L20" s="269">
        <f t="shared" si="2"/>
        <v>7884</v>
      </c>
      <c r="M20" s="271">
        <f t="shared" si="3"/>
        <v>0.11428209030948766</v>
      </c>
      <c r="N20" s="267">
        <v>31281</v>
      </c>
      <c r="O20" s="268">
        <v>34455</v>
      </c>
      <c r="P20" s="269">
        <v>17</v>
      </c>
      <c r="Q20" s="268">
        <v>0</v>
      </c>
      <c r="R20" s="269">
        <f t="shared" si="4"/>
        <v>65753</v>
      </c>
      <c r="S20" s="270">
        <f t="shared" si="5"/>
        <v>0.008107457941475332</v>
      </c>
      <c r="T20" s="267">
        <v>31593</v>
      </c>
      <c r="U20" s="268">
        <v>30407</v>
      </c>
      <c r="V20" s="269"/>
      <c r="W20" s="268">
        <v>0</v>
      </c>
      <c r="X20" s="269">
        <f t="shared" si="6"/>
        <v>62000</v>
      </c>
      <c r="Y20" s="272">
        <f t="shared" si="7"/>
        <v>0.06053225806451623</v>
      </c>
    </row>
    <row r="21" spans="1:25" ht="19.5" customHeight="1">
      <c r="A21" s="266" t="s">
        <v>286</v>
      </c>
      <c r="B21" s="267">
        <v>4201</v>
      </c>
      <c r="C21" s="268">
        <v>4312</v>
      </c>
      <c r="D21" s="269">
        <v>0</v>
      </c>
      <c r="E21" s="268">
        <v>0</v>
      </c>
      <c r="F21" s="269">
        <f aca="true" t="shared" si="8" ref="F21:F27">SUM(B21:E21)</f>
        <v>8513</v>
      </c>
      <c r="G21" s="270">
        <f aca="true" t="shared" si="9" ref="G21:G27">F21/$F$9</f>
        <v>0.0077395130643489645</v>
      </c>
      <c r="H21" s="267">
        <v>4986</v>
      </c>
      <c r="I21" s="268">
        <v>4769</v>
      </c>
      <c r="J21" s="269"/>
      <c r="K21" s="268"/>
      <c r="L21" s="269">
        <f aca="true" t="shared" si="10" ref="L21:L27">SUM(H21:K21)</f>
        <v>9755</v>
      </c>
      <c r="M21" s="271">
        <f aca="true" t="shared" si="11" ref="M21:M27">IF(ISERROR(F21/L21-1),"         /0",(F21/L21-1))</f>
        <v>-0.1273193234238852</v>
      </c>
      <c r="N21" s="267">
        <v>29349</v>
      </c>
      <c r="O21" s="268">
        <v>31811</v>
      </c>
      <c r="P21" s="269">
        <v>16</v>
      </c>
      <c r="Q21" s="268"/>
      <c r="R21" s="269">
        <f aca="true" t="shared" si="12" ref="R21:R27">SUM(N21:Q21)</f>
        <v>61176</v>
      </c>
      <c r="S21" s="270">
        <f aca="true" t="shared" si="13" ref="S21:S27">R21/$R$9</f>
        <v>0.007543105972772268</v>
      </c>
      <c r="T21" s="267">
        <v>34979</v>
      </c>
      <c r="U21" s="268">
        <v>40528</v>
      </c>
      <c r="V21" s="269"/>
      <c r="W21" s="268">
        <v>50</v>
      </c>
      <c r="X21" s="269">
        <f aca="true" t="shared" si="14" ref="X21:X27">SUM(T21:W21)</f>
        <v>75557</v>
      </c>
      <c r="Y21" s="272">
        <f aca="true" t="shared" si="15" ref="Y21:Y27">IF(ISERROR(R21/X21-1),"         /0",(R21/X21-1))</f>
        <v>-0.19033312598435614</v>
      </c>
    </row>
    <row r="22" spans="1:25" ht="19.5" customHeight="1">
      <c r="A22" s="266" t="s">
        <v>287</v>
      </c>
      <c r="B22" s="267">
        <v>4358</v>
      </c>
      <c r="C22" s="268">
        <v>3508</v>
      </c>
      <c r="D22" s="269">
        <v>0</v>
      </c>
      <c r="E22" s="268">
        <v>1</v>
      </c>
      <c r="F22" s="269">
        <f>SUM(B22:E22)</f>
        <v>7867</v>
      </c>
      <c r="G22" s="270">
        <f>F22/$F$9</f>
        <v>0.007152208302271033</v>
      </c>
      <c r="H22" s="267">
        <v>3448</v>
      </c>
      <c r="I22" s="268">
        <v>2907</v>
      </c>
      <c r="J22" s="269"/>
      <c r="K22" s="268"/>
      <c r="L22" s="269">
        <f>SUM(H22:K22)</f>
        <v>6355</v>
      </c>
      <c r="M22" s="271">
        <f>IF(ISERROR(F22/L22-1),"         /0",(F22/L22-1))</f>
        <v>0.23792289535798594</v>
      </c>
      <c r="N22" s="267">
        <v>30659</v>
      </c>
      <c r="O22" s="268">
        <v>26378</v>
      </c>
      <c r="P22" s="269">
        <v>0</v>
      </c>
      <c r="Q22" s="268">
        <v>1</v>
      </c>
      <c r="R22" s="269">
        <f>SUM(N22:Q22)</f>
        <v>57038</v>
      </c>
      <c r="S22" s="270">
        <f>R22/$R$9</f>
        <v>0.007032883458790777</v>
      </c>
      <c r="T22" s="267">
        <v>27119</v>
      </c>
      <c r="U22" s="268">
        <v>24165</v>
      </c>
      <c r="V22" s="269">
        <v>1</v>
      </c>
      <c r="W22" s="268"/>
      <c r="X22" s="269">
        <f>SUM(T22:W22)</f>
        <v>51285</v>
      </c>
      <c r="Y22" s="272">
        <f>IF(ISERROR(R22/X22-1),"         /0",(R22/X22-1))</f>
        <v>0.11217704981963528</v>
      </c>
    </row>
    <row r="23" spans="1:25" ht="19.5" customHeight="1">
      <c r="A23" s="266" t="s">
        <v>288</v>
      </c>
      <c r="B23" s="267">
        <v>4798</v>
      </c>
      <c r="C23" s="268">
        <v>3015</v>
      </c>
      <c r="D23" s="269">
        <v>0</v>
      </c>
      <c r="E23" s="268">
        <v>0</v>
      </c>
      <c r="F23" s="269">
        <f t="shared" si="8"/>
        <v>7813</v>
      </c>
      <c r="G23" s="270">
        <f t="shared" si="9"/>
        <v>0.0071031147153481095</v>
      </c>
      <c r="H23" s="267">
        <v>3269</v>
      </c>
      <c r="I23" s="268">
        <v>3280</v>
      </c>
      <c r="J23" s="269"/>
      <c r="K23" s="268"/>
      <c r="L23" s="269">
        <f t="shared" si="10"/>
        <v>6549</v>
      </c>
      <c r="M23" s="271">
        <f t="shared" si="11"/>
        <v>0.19300656588792187</v>
      </c>
      <c r="N23" s="267">
        <v>28801</v>
      </c>
      <c r="O23" s="268">
        <v>24215</v>
      </c>
      <c r="P23" s="269"/>
      <c r="Q23" s="268"/>
      <c r="R23" s="269">
        <f t="shared" si="12"/>
        <v>53016</v>
      </c>
      <c r="S23" s="270">
        <f t="shared" si="13"/>
        <v>0.006536963944234578</v>
      </c>
      <c r="T23" s="267">
        <v>26761</v>
      </c>
      <c r="U23" s="268">
        <v>25871</v>
      </c>
      <c r="V23" s="269"/>
      <c r="W23" s="268"/>
      <c r="X23" s="269">
        <f t="shared" si="14"/>
        <v>52632</v>
      </c>
      <c r="Y23" s="272">
        <f t="shared" si="15"/>
        <v>0.00729594163246694</v>
      </c>
    </row>
    <row r="24" spans="1:25" ht="19.5" customHeight="1">
      <c r="A24" s="266" t="s">
        <v>289</v>
      </c>
      <c r="B24" s="267">
        <v>3604</v>
      </c>
      <c r="C24" s="268">
        <v>3287</v>
      </c>
      <c r="D24" s="269">
        <v>0</v>
      </c>
      <c r="E24" s="268">
        <v>0</v>
      </c>
      <c r="F24" s="269">
        <f t="shared" si="8"/>
        <v>6891</v>
      </c>
      <c r="G24" s="270">
        <f t="shared" si="9"/>
        <v>0.006264887175664127</v>
      </c>
      <c r="H24" s="267">
        <v>2972</v>
      </c>
      <c r="I24" s="268">
        <v>2704</v>
      </c>
      <c r="J24" s="269"/>
      <c r="K24" s="268"/>
      <c r="L24" s="269">
        <f t="shared" si="10"/>
        <v>5676</v>
      </c>
      <c r="M24" s="271">
        <f t="shared" si="11"/>
        <v>0.2140591966173362</v>
      </c>
      <c r="N24" s="267">
        <v>28178</v>
      </c>
      <c r="O24" s="268">
        <v>24006</v>
      </c>
      <c r="P24" s="269"/>
      <c r="Q24" s="268"/>
      <c r="R24" s="269">
        <f t="shared" si="12"/>
        <v>52184</v>
      </c>
      <c r="S24" s="270">
        <f t="shared" si="13"/>
        <v>0.006434376913873873</v>
      </c>
      <c r="T24" s="267">
        <v>23621</v>
      </c>
      <c r="U24" s="268">
        <v>20367</v>
      </c>
      <c r="V24" s="269"/>
      <c r="W24" s="268"/>
      <c r="X24" s="269">
        <f t="shared" si="14"/>
        <v>43988</v>
      </c>
      <c r="Y24" s="272">
        <f t="shared" si="15"/>
        <v>0.18632354278439567</v>
      </c>
    </row>
    <row r="25" spans="1:25" ht="19.5" customHeight="1">
      <c r="A25" s="266" t="s">
        <v>290</v>
      </c>
      <c r="B25" s="267">
        <v>3624</v>
      </c>
      <c r="C25" s="268">
        <v>2638</v>
      </c>
      <c r="D25" s="269">
        <v>4</v>
      </c>
      <c r="E25" s="268">
        <v>0</v>
      </c>
      <c r="F25" s="269">
        <f t="shared" si="8"/>
        <v>6266</v>
      </c>
      <c r="G25" s="270">
        <f t="shared" si="9"/>
        <v>0.0056966743640562215</v>
      </c>
      <c r="H25" s="267">
        <v>3676</v>
      </c>
      <c r="I25" s="268">
        <v>2858</v>
      </c>
      <c r="J25" s="269"/>
      <c r="K25" s="268"/>
      <c r="L25" s="269">
        <f t="shared" si="10"/>
        <v>6534</v>
      </c>
      <c r="M25" s="271">
        <f t="shared" si="11"/>
        <v>-0.04101622283440465</v>
      </c>
      <c r="N25" s="267">
        <v>23362</v>
      </c>
      <c r="O25" s="268">
        <v>21638</v>
      </c>
      <c r="P25" s="269">
        <v>8</v>
      </c>
      <c r="Q25" s="268">
        <v>0</v>
      </c>
      <c r="R25" s="269">
        <f t="shared" si="12"/>
        <v>45008</v>
      </c>
      <c r="S25" s="270">
        <f t="shared" si="13"/>
        <v>0.005549563777012786</v>
      </c>
      <c r="T25" s="267">
        <v>22637</v>
      </c>
      <c r="U25" s="268">
        <v>20964</v>
      </c>
      <c r="V25" s="269">
        <v>210</v>
      </c>
      <c r="W25" s="268">
        <v>240</v>
      </c>
      <c r="X25" s="269">
        <f t="shared" si="14"/>
        <v>44051</v>
      </c>
      <c r="Y25" s="272">
        <f t="shared" si="15"/>
        <v>0.02172481895984202</v>
      </c>
    </row>
    <row r="26" spans="1:25" ht="19.5" customHeight="1">
      <c r="A26" s="266" t="s">
        <v>291</v>
      </c>
      <c r="B26" s="267">
        <v>2664</v>
      </c>
      <c r="C26" s="268">
        <v>2828</v>
      </c>
      <c r="D26" s="269">
        <v>0</v>
      </c>
      <c r="E26" s="268">
        <v>0</v>
      </c>
      <c r="F26" s="269">
        <f t="shared" si="8"/>
        <v>5492</v>
      </c>
      <c r="G26" s="270">
        <f t="shared" si="9"/>
        <v>0.004992999618160991</v>
      </c>
      <c r="H26" s="267">
        <v>3108</v>
      </c>
      <c r="I26" s="268">
        <v>2335</v>
      </c>
      <c r="J26" s="269"/>
      <c r="K26" s="268"/>
      <c r="L26" s="269">
        <f t="shared" si="10"/>
        <v>5443</v>
      </c>
      <c r="M26" s="271">
        <f t="shared" si="11"/>
        <v>0.009002388388756222</v>
      </c>
      <c r="N26" s="267">
        <v>21393</v>
      </c>
      <c r="O26" s="268">
        <v>21346</v>
      </c>
      <c r="P26" s="269"/>
      <c r="Q26" s="268">
        <v>0</v>
      </c>
      <c r="R26" s="269">
        <f t="shared" si="12"/>
        <v>42739</v>
      </c>
      <c r="S26" s="270">
        <f t="shared" si="13"/>
        <v>0.005269792176185333</v>
      </c>
      <c r="T26" s="267">
        <v>21424</v>
      </c>
      <c r="U26" s="268">
        <v>20579</v>
      </c>
      <c r="V26" s="269"/>
      <c r="W26" s="268"/>
      <c r="X26" s="269">
        <f t="shared" si="14"/>
        <v>42003</v>
      </c>
      <c r="Y26" s="272">
        <f t="shared" si="15"/>
        <v>0.01752255791252999</v>
      </c>
    </row>
    <row r="27" spans="1:25" ht="19.5" customHeight="1">
      <c r="A27" s="266" t="s">
        <v>292</v>
      </c>
      <c r="B27" s="267">
        <v>2629</v>
      </c>
      <c r="C27" s="268">
        <v>2465</v>
      </c>
      <c r="D27" s="269">
        <v>0</v>
      </c>
      <c r="E27" s="268">
        <v>0</v>
      </c>
      <c r="F27" s="269">
        <f t="shared" si="8"/>
        <v>5094</v>
      </c>
      <c r="G27" s="270">
        <f t="shared" si="9"/>
        <v>0.004631161699729076</v>
      </c>
      <c r="H27" s="267">
        <v>1404</v>
      </c>
      <c r="I27" s="268">
        <v>1649</v>
      </c>
      <c r="J27" s="269"/>
      <c r="K27" s="268"/>
      <c r="L27" s="269">
        <f t="shared" si="10"/>
        <v>3053</v>
      </c>
      <c r="M27" s="271">
        <f t="shared" si="11"/>
        <v>0.6685227644939404</v>
      </c>
      <c r="N27" s="267">
        <v>14792</v>
      </c>
      <c r="O27" s="268">
        <v>15326</v>
      </c>
      <c r="P27" s="269"/>
      <c r="Q27" s="268"/>
      <c r="R27" s="269">
        <f t="shared" si="12"/>
        <v>30118</v>
      </c>
      <c r="S27" s="270">
        <f t="shared" si="13"/>
        <v>0.00371360117836987</v>
      </c>
      <c r="T27" s="267">
        <v>14775</v>
      </c>
      <c r="U27" s="268">
        <v>11372</v>
      </c>
      <c r="V27" s="269"/>
      <c r="W27" s="268"/>
      <c r="X27" s="269">
        <f t="shared" si="14"/>
        <v>26147</v>
      </c>
      <c r="Y27" s="272">
        <f t="shared" si="15"/>
        <v>0.1518721076987799</v>
      </c>
    </row>
    <row r="28" spans="1:25" ht="19.5" customHeight="1">
      <c r="A28" s="266" t="s">
        <v>293</v>
      </c>
      <c r="B28" s="267">
        <v>2477</v>
      </c>
      <c r="C28" s="268">
        <v>2476</v>
      </c>
      <c r="D28" s="269">
        <v>0</v>
      </c>
      <c r="E28" s="268">
        <v>0</v>
      </c>
      <c r="F28" s="269">
        <f t="shared" si="0"/>
        <v>4953</v>
      </c>
      <c r="G28" s="270">
        <f t="shared" si="1"/>
        <v>0.004502972889430332</v>
      </c>
      <c r="H28" s="267">
        <v>4601</v>
      </c>
      <c r="I28" s="268">
        <v>4459</v>
      </c>
      <c r="J28" s="269"/>
      <c r="K28" s="268"/>
      <c r="L28" s="269">
        <f t="shared" si="2"/>
        <v>9060</v>
      </c>
      <c r="M28" s="271">
        <f t="shared" si="3"/>
        <v>-0.45331125827814567</v>
      </c>
      <c r="N28" s="267">
        <v>23119</v>
      </c>
      <c r="O28" s="268">
        <v>23498</v>
      </c>
      <c r="P28" s="269">
        <v>6</v>
      </c>
      <c r="Q28" s="268"/>
      <c r="R28" s="269">
        <f t="shared" si="4"/>
        <v>46623</v>
      </c>
      <c r="S28" s="270">
        <f t="shared" si="5"/>
        <v>0.005748696053494204</v>
      </c>
      <c r="T28" s="267">
        <v>28077</v>
      </c>
      <c r="U28" s="268">
        <v>27213</v>
      </c>
      <c r="V28" s="269">
        <v>1</v>
      </c>
      <c r="W28" s="268">
        <v>4</v>
      </c>
      <c r="X28" s="269">
        <f t="shared" si="6"/>
        <v>55295</v>
      </c>
      <c r="Y28" s="272">
        <f t="shared" si="7"/>
        <v>-0.1568315399222353</v>
      </c>
    </row>
    <row r="29" spans="1:25" ht="19.5" customHeight="1">
      <c r="A29" s="266" t="s">
        <v>294</v>
      </c>
      <c r="B29" s="267">
        <v>2297</v>
      </c>
      <c r="C29" s="268">
        <v>2223</v>
      </c>
      <c r="D29" s="269">
        <v>0</v>
      </c>
      <c r="E29" s="268">
        <v>0</v>
      </c>
      <c r="F29" s="269">
        <f t="shared" si="0"/>
        <v>4520</v>
      </c>
      <c r="G29" s="270">
        <f t="shared" si="1"/>
        <v>0.0041093150535483755</v>
      </c>
      <c r="H29" s="267">
        <v>2198</v>
      </c>
      <c r="I29" s="268">
        <v>2045</v>
      </c>
      <c r="J29" s="269"/>
      <c r="K29" s="268"/>
      <c r="L29" s="269">
        <f t="shared" si="2"/>
        <v>4243</v>
      </c>
      <c r="M29" s="271">
        <f t="shared" si="3"/>
        <v>0.06528399717181244</v>
      </c>
      <c r="N29" s="267">
        <v>16559</v>
      </c>
      <c r="O29" s="268">
        <v>16455</v>
      </c>
      <c r="P29" s="269">
        <v>5</v>
      </c>
      <c r="Q29" s="268"/>
      <c r="R29" s="269">
        <f t="shared" si="4"/>
        <v>33019</v>
      </c>
      <c r="S29" s="270">
        <f t="shared" si="5"/>
        <v>0.0040712994657213205</v>
      </c>
      <c r="T29" s="267">
        <v>17553</v>
      </c>
      <c r="U29" s="268">
        <v>17193</v>
      </c>
      <c r="V29" s="269"/>
      <c r="W29" s="268">
        <v>43</v>
      </c>
      <c r="X29" s="269">
        <f t="shared" si="6"/>
        <v>34789</v>
      </c>
      <c r="Y29" s="272">
        <f t="shared" si="7"/>
        <v>-0.050878151139728045</v>
      </c>
    </row>
    <row r="30" spans="1:25" ht="19.5" customHeight="1">
      <c r="A30" s="266" t="s">
        <v>295</v>
      </c>
      <c r="B30" s="267">
        <v>1509</v>
      </c>
      <c r="C30" s="268">
        <v>1431</v>
      </c>
      <c r="D30" s="269">
        <v>0</v>
      </c>
      <c r="E30" s="268">
        <v>0</v>
      </c>
      <c r="F30" s="269">
        <f t="shared" si="0"/>
        <v>2940</v>
      </c>
      <c r="G30" s="270">
        <f t="shared" si="1"/>
        <v>0.0026728730658035892</v>
      </c>
      <c r="H30" s="267">
        <v>827</v>
      </c>
      <c r="I30" s="268">
        <v>377</v>
      </c>
      <c r="J30" s="269"/>
      <c r="K30" s="268"/>
      <c r="L30" s="269">
        <f t="shared" si="2"/>
        <v>1204</v>
      </c>
      <c r="M30" s="271">
        <f t="shared" si="3"/>
        <v>1.441860465116279</v>
      </c>
      <c r="N30" s="267">
        <v>7850</v>
      </c>
      <c r="O30" s="268">
        <v>5285</v>
      </c>
      <c r="P30" s="269"/>
      <c r="Q30" s="268">
        <v>0</v>
      </c>
      <c r="R30" s="269">
        <f t="shared" si="4"/>
        <v>13135</v>
      </c>
      <c r="S30" s="270">
        <f t="shared" si="5"/>
        <v>0.0016195680814758032</v>
      </c>
      <c r="T30" s="267">
        <v>4746</v>
      </c>
      <c r="U30" s="268">
        <v>2802</v>
      </c>
      <c r="V30" s="269"/>
      <c r="W30" s="268"/>
      <c r="X30" s="269">
        <f t="shared" si="6"/>
        <v>7548</v>
      </c>
      <c r="Y30" s="272">
        <f t="shared" si="7"/>
        <v>0.7401960784313726</v>
      </c>
    </row>
    <row r="31" spans="1:25" ht="19.5" customHeight="1">
      <c r="A31" s="266" t="s">
        <v>296</v>
      </c>
      <c r="B31" s="267">
        <v>1424</v>
      </c>
      <c r="C31" s="268">
        <v>1217</v>
      </c>
      <c r="D31" s="269">
        <v>0</v>
      </c>
      <c r="E31" s="268">
        <v>0</v>
      </c>
      <c r="F31" s="269">
        <f t="shared" si="0"/>
        <v>2641</v>
      </c>
      <c r="G31" s="270">
        <f t="shared" si="1"/>
        <v>0.002401040056730367</v>
      </c>
      <c r="H31" s="267">
        <v>1382</v>
      </c>
      <c r="I31" s="268">
        <v>1191</v>
      </c>
      <c r="J31" s="269"/>
      <c r="K31" s="268"/>
      <c r="L31" s="269">
        <f t="shared" si="2"/>
        <v>2573</v>
      </c>
      <c r="M31" s="271">
        <f t="shared" si="3"/>
        <v>0.026428293820442983</v>
      </c>
      <c r="N31" s="267">
        <v>7490</v>
      </c>
      <c r="O31" s="268">
        <v>7020</v>
      </c>
      <c r="P31" s="269"/>
      <c r="Q31" s="268"/>
      <c r="R31" s="269">
        <f t="shared" si="4"/>
        <v>14510</v>
      </c>
      <c r="S31" s="270">
        <f t="shared" si="5"/>
        <v>0.0017891079453531712</v>
      </c>
      <c r="T31" s="267">
        <v>8419</v>
      </c>
      <c r="U31" s="268">
        <v>8785</v>
      </c>
      <c r="V31" s="269"/>
      <c r="W31" s="268"/>
      <c r="X31" s="269">
        <f t="shared" si="6"/>
        <v>17204</v>
      </c>
      <c r="Y31" s="272">
        <f t="shared" si="7"/>
        <v>-0.1565914903510811</v>
      </c>
    </row>
    <row r="32" spans="1:25" ht="19.5" customHeight="1">
      <c r="A32" s="266" t="s">
        <v>297</v>
      </c>
      <c r="B32" s="267">
        <v>1208</v>
      </c>
      <c r="C32" s="268">
        <v>1274</v>
      </c>
      <c r="D32" s="269">
        <v>0</v>
      </c>
      <c r="E32" s="268">
        <v>0</v>
      </c>
      <c r="F32" s="269">
        <f t="shared" si="0"/>
        <v>2482</v>
      </c>
      <c r="G32" s="270">
        <f t="shared" si="1"/>
        <v>0.002256486717457316</v>
      </c>
      <c r="H32" s="267">
        <v>1603</v>
      </c>
      <c r="I32" s="268">
        <v>1363</v>
      </c>
      <c r="J32" s="269"/>
      <c r="K32" s="268"/>
      <c r="L32" s="269">
        <f t="shared" si="2"/>
        <v>2966</v>
      </c>
      <c r="M32" s="271">
        <f t="shared" si="3"/>
        <v>-0.16318273769386382</v>
      </c>
      <c r="N32" s="267">
        <v>10562</v>
      </c>
      <c r="O32" s="268">
        <v>8906</v>
      </c>
      <c r="P32" s="269">
        <v>41</v>
      </c>
      <c r="Q32" s="268">
        <v>0</v>
      </c>
      <c r="R32" s="269">
        <f t="shared" si="4"/>
        <v>19509</v>
      </c>
      <c r="S32" s="270">
        <f t="shared" si="5"/>
        <v>0.0024054932395516896</v>
      </c>
      <c r="T32" s="267">
        <v>10392</v>
      </c>
      <c r="U32" s="268">
        <v>9016</v>
      </c>
      <c r="V32" s="269">
        <v>33</v>
      </c>
      <c r="W32" s="268">
        <v>22</v>
      </c>
      <c r="X32" s="269">
        <f t="shared" si="6"/>
        <v>19463</v>
      </c>
      <c r="Y32" s="272">
        <f t="shared" si="7"/>
        <v>0.0023634588706777926</v>
      </c>
    </row>
    <row r="33" spans="1:25" ht="19.5" customHeight="1">
      <c r="A33" s="266" t="s">
        <v>298</v>
      </c>
      <c r="B33" s="267">
        <v>825</v>
      </c>
      <c r="C33" s="268">
        <v>681</v>
      </c>
      <c r="D33" s="269">
        <v>0</v>
      </c>
      <c r="E33" s="268">
        <v>0</v>
      </c>
      <c r="F33" s="269">
        <f t="shared" si="0"/>
        <v>1506</v>
      </c>
      <c r="G33" s="270">
        <f t="shared" si="1"/>
        <v>0.00136916559085041</v>
      </c>
      <c r="H33" s="267">
        <v>833</v>
      </c>
      <c r="I33" s="268">
        <v>785</v>
      </c>
      <c r="J33" s="269"/>
      <c r="K33" s="268"/>
      <c r="L33" s="269">
        <f t="shared" si="2"/>
        <v>1618</v>
      </c>
      <c r="M33" s="271">
        <f t="shared" si="3"/>
        <v>-0.06922126081582203</v>
      </c>
      <c r="N33" s="267">
        <v>6944</v>
      </c>
      <c r="O33" s="268">
        <v>6509</v>
      </c>
      <c r="P33" s="269"/>
      <c r="Q33" s="268"/>
      <c r="R33" s="269">
        <f t="shared" si="4"/>
        <v>13453</v>
      </c>
      <c r="S33" s="270">
        <f t="shared" si="5"/>
        <v>0.0016587780281761692</v>
      </c>
      <c r="T33" s="267">
        <v>8237</v>
      </c>
      <c r="U33" s="268">
        <v>7415</v>
      </c>
      <c r="V33" s="269"/>
      <c r="W33" s="268"/>
      <c r="X33" s="269">
        <f t="shared" si="6"/>
        <v>15652</v>
      </c>
      <c r="Y33" s="272">
        <f t="shared" si="7"/>
        <v>-0.14049322770253003</v>
      </c>
    </row>
    <row r="34" spans="1:25" ht="19.5" customHeight="1">
      <c r="A34" s="266" t="s">
        <v>299</v>
      </c>
      <c r="B34" s="267">
        <v>732</v>
      </c>
      <c r="C34" s="268">
        <v>318</v>
      </c>
      <c r="D34" s="269">
        <v>0</v>
      </c>
      <c r="E34" s="268">
        <v>0</v>
      </c>
      <c r="F34" s="269">
        <f t="shared" si="0"/>
        <v>1050</v>
      </c>
      <c r="G34" s="270">
        <f t="shared" si="1"/>
        <v>0.0009545975235012819</v>
      </c>
      <c r="H34" s="267">
        <v>476</v>
      </c>
      <c r="I34" s="268">
        <v>306</v>
      </c>
      <c r="J34" s="269"/>
      <c r="K34" s="268"/>
      <c r="L34" s="269">
        <f t="shared" si="2"/>
        <v>782</v>
      </c>
      <c r="M34" s="271">
        <f t="shared" si="3"/>
        <v>0.34271099744245515</v>
      </c>
      <c r="N34" s="267">
        <v>3759</v>
      </c>
      <c r="O34" s="268">
        <v>2025</v>
      </c>
      <c r="P34" s="269"/>
      <c r="Q34" s="268"/>
      <c r="R34" s="269">
        <f t="shared" si="4"/>
        <v>5784</v>
      </c>
      <c r="S34" s="270">
        <f t="shared" si="5"/>
        <v>0.0007131771437575977</v>
      </c>
      <c r="T34" s="267">
        <v>2085</v>
      </c>
      <c r="U34" s="268">
        <v>2104</v>
      </c>
      <c r="V34" s="269"/>
      <c r="W34" s="268"/>
      <c r="X34" s="269">
        <f t="shared" si="6"/>
        <v>4189</v>
      </c>
      <c r="Y34" s="272">
        <f t="shared" si="7"/>
        <v>0.38075913105753156</v>
      </c>
    </row>
    <row r="35" spans="1:25" ht="19.5" customHeight="1">
      <c r="A35" s="266" t="s">
        <v>300</v>
      </c>
      <c r="B35" s="267">
        <v>456</v>
      </c>
      <c r="C35" s="268">
        <v>528</v>
      </c>
      <c r="D35" s="269">
        <v>0</v>
      </c>
      <c r="E35" s="268">
        <v>0</v>
      </c>
      <c r="F35" s="269">
        <f t="shared" si="0"/>
        <v>984</v>
      </c>
      <c r="G35" s="270">
        <f t="shared" si="1"/>
        <v>0.000894594250595487</v>
      </c>
      <c r="H35" s="267">
        <v>1724</v>
      </c>
      <c r="I35" s="268">
        <v>1409</v>
      </c>
      <c r="J35" s="269"/>
      <c r="K35" s="268"/>
      <c r="L35" s="269">
        <f t="shared" si="2"/>
        <v>3133</v>
      </c>
      <c r="M35" s="271">
        <f t="shared" si="3"/>
        <v>-0.6859240344717523</v>
      </c>
      <c r="N35" s="267">
        <v>3524</v>
      </c>
      <c r="O35" s="268">
        <v>4053</v>
      </c>
      <c r="P35" s="269"/>
      <c r="Q35" s="268"/>
      <c r="R35" s="269">
        <f t="shared" si="4"/>
        <v>7577</v>
      </c>
      <c r="S35" s="270">
        <f t="shared" si="5"/>
        <v>0.0009342571262536856</v>
      </c>
      <c r="T35" s="267">
        <v>15204</v>
      </c>
      <c r="U35" s="268">
        <v>13927</v>
      </c>
      <c r="V35" s="269"/>
      <c r="W35" s="268"/>
      <c r="X35" s="269">
        <f t="shared" si="6"/>
        <v>29131</v>
      </c>
      <c r="Y35" s="272">
        <f t="shared" si="7"/>
        <v>-0.7398990765850813</v>
      </c>
    </row>
    <row r="36" spans="1:25" ht="19.5" customHeight="1" thickBot="1">
      <c r="A36" s="273" t="s">
        <v>275</v>
      </c>
      <c r="B36" s="274">
        <v>32561</v>
      </c>
      <c r="C36" s="275">
        <v>32945</v>
      </c>
      <c r="D36" s="276">
        <v>48</v>
      </c>
      <c r="E36" s="275">
        <v>113</v>
      </c>
      <c r="F36" s="276">
        <f t="shared" si="0"/>
        <v>65667</v>
      </c>
      <c r="G36" s="277">
        <f t="shared" si="1"/>
        <v>0.05970052911977017</v>
      </c>
      <c r="H36" s="274">
        <v>33502</v>
      </c>
      <c r="I36" s="275">
        <v>28292</v>
      </c>
      <c r="J36" s="276">
        <v>11</v>
      </c>
      <c r="K36" s="275">
        <v>24</v>
      </c>
      <c r="L36" s="276">
        <f t="shared" si="2"/>
        <v>61829</v>
      </c>
      <c r="M36" s="278">
        <f t="shared" si="3"/>
        <v>0.062074431092205895</v>
      </c>
      <c r="N36" s="274">
        <v>232108</v>
      </c>
      <c r="O36" s="275">
        <v>228321</v>
      </c>
      <c r="P36" s="276">
        <v>220</v>
      </c>
      <c r="Q36" s="275">
        <v>589</v>
      </c>
      <c r="R36" s="276">
        <f t="shared" si="4"/>
        <v>461238</v>
      </c>
      <c r="S36" s="277">
        <f t="shared" si="5"/>
        <v>0.05687143835277781</v>
      </c>
      <c r="T36" s="274">
        <v>214201</v>
      </c>
      <c r="U36" s="275">
        <v>204149</v>
      </c>
      <c r="V36" s="276">
        <v>4482</v>
      </c>
      <c r="W36" s="275">
        <v>162</v>
      </c>
      <c r="X36" s="276">
        <f t="shared" si="6"/>
        <v>422994</v>
      </c>
      <c r="Y36" s="279">
        <f t="shared" si="7"/>
        <v>0.09041262996638255</v>
      </c>
    </row>
    <row r="37" spans="1:25" s="112" customFormat="1" ht="19.5" customHeight="1">
      <c r="A37" s="119" t="s">
        <v>55</v>
      </c>
      <c r="B37" s="116">
        <f>SUM(B38:B55)</f>
        <v>142216</v>
      </c>
      <c r="C37" s="115">
        <f>SUM(C38:C55)</f>
        <v>138988</v>
      </c>
      <c r="D37" s="114">
        <f>SUM(D38:D55)</f>
        <v>1007</v>
      </c>
      <c r="E37" s="115">
        <f>SUM(E38:E55)</f>
        <v>742</v>
      </c>
      <c r="F37" s="114">
        <f t="shared" si="0"/>
        <v>282953</v>
      </c>
      <c r="G37" s="117">
        <f t="shared" si="1"/>
        <v>0.25724403149262687</v>
      </c>
      <c r="H37" s="116">
        <f>SUM(H38:H55)</f>
        <v>134838</v>
      </c>
      <c r="I37" s="115">
        <f>SUM(I38:I55)</f>
        <v>134939</v>
      </c>
      <c r="J37" s="114">
        <f>SUM(J38:J55)</f>
        <v>267</v>
      </c>
      <c r="K37" s="115">
        <f>SUM(K38:K55)</f>
        <v>106</v>
      </c>
      <c r="L37" s="114">
        <f t="shared" si="2"/>
        <v>270150</v>
      </c>
      <c r="M37" s="118">
        <f t="shared" si="3"/>
        <v>0.047392189524338324</v>
      </c>
      <c r="N37" s="116">
        <f>SUM(N38:N55)</f>
        <v>1030389</v>
      </c>
      <c r="O37" s="115">
        <f>SUM(O38:O55)</f>
        <v>1031379</v>
      </c>
      <c r="P37" s="114">
        <f>SUM(P38:P55)</f>
        <v>3594</v>
      </c>
      <c r="Q37" s="115">
        <f>SUM(Q38:Q55)</f>
        <v>3882</v>
      </c>
      <c r="R37" s="114">
        <f t="shared" si="4"/>
        <v>2069244</v>
      </c>
      <c r="S37" s="117">
        <f t="shared" si="5"/>
        <v>0.25514134261022586</v>
      </c>
      <c r="T37" s="116">
        <f>SUM(T38:T55)</f>
        <v>969265</v>
      </c>
      <c r="U37" s="115">
        <f>SUM(U38:U55)</f>
        <v>970650</v>
      </c>
      <c r="V37" s="114">
        <f>SUM(V38:V55)</f>
        <v>5555</v>
      </c>
      <c r="W37" s="115">
        <f>SUM(W38:W55)</f>
        <v>4309</v>
      </c>
      <c r="X37" s="114">
        <f t="shared" si="6"/>
        <v>1949779</v>
      </c>
      <c r="Y37" s="113">
        <f t="shared" si="7"/>
        <v>0.06127104661605243</v>
      </c>
    </row>
    <row r="38" spans="1:25" ht="19.5" customHeight="1">
      <c r="A38" s="259" t="s">
        <v>301</v>
      </c>
      <c r="B38" s="260">
        <v>19626</v>
      </c>
      <c r="C38" s="261">
        <v>20670</v>
      </c>
      <c r="D38" s="262">
        <v>0</v>
      </c>
      <c r="E38" s="261">
        <v>0</v>
      </c>
      <c r="F38" s="262">
        <f t="shared" si="0"/>
        <v>40296</v>
      </c>
      <c r="G38" s="263">
        <f t="shared" si="1"/>
        <v>0.03663472553048348</v>
      </c>
      <c r="H38" s="260">
        <v>22654</v>
      </c>
      <c r="I38" s="261">
        <v>22418</v>
      </c>
      <c r="J38" s="262"/>
      <c r="K38" s="261"/>
      <c r="L38" s="262">
        <f t="shared" si="2"/>
        <v>45072</v>
      </c>
      <c r="M38" s="264">
        <f t="shared" si="3"/>
        <v>-0.1059637912673056</v>
      </c>
      <c r="N38" s="260">
        <v>134266</v>
      </c>
      <c r="O38" s="261">
        <v>132016</v>
      </c>
      <c r="P38" s="262">
        <v>87</v>
      </c>
      <c r="Q38" s="261">
        <v>189</v>
      </c>
      <c r="R38" s="262">
        <f t="shared" si="4"/>
        <v>266558</v>
      </c>
      <c r="S38" s="263">
        <f t="shared" si="5"/>
        <v>0.032867059662126163</v>
      </c>
      <c r="T38" s="280">
        <v>134638</v>
      </c>
      <c r="U38" s="261">
        <v>130637</v>
      </c>
      <c r="V38" s="262">
        <v>3</v>
      </c>
      <c r="W38" s="261">
        <v>3</v>
      </c>
      <c r="X38" s="262">
        <f t="shared" si="6"/>
        <v>265281</v>
      </c>
      <c r="Y38" s="265">
        <f t="shared" si="7"/>
        <v>0.004813763518684011</v>
      </c>
    </row>
    <row r="39" spans="1:25" ht="19.5" customHeight="1">
      <c r="A39" s="266" t="s">
        <v>302</v>
      </c>
      <c r="B39" s="267">
        <v>21045</v>
      </c>
      <c r="C39" s="268">
        <v>18666</v>
      </c>
      <c r="D39" s="269">
        <v>4</v>
      </c>
      <c r="E39" s="268">
        <v>7</v>
      </c>
      <c r="F39" s="269">
        <f t="shared" si="0"/>
        <v>39722</v>
      </c>
      <c r="G39" s="270">
        <f t="shared" si="1"/>
        <v>0.03611287888430278</v>
      </c>
      <c r="H39" s="267">
        <v>20695</v>
      </c>
      <c r="I39" s="268">
        <v>19337</v>
      </c>
      <c r="J39" s="269">
        <v>203</v>
      </c>
      <c r="K39" s="268">
        <v>5</v>
      </c>
      <c r="L39" s="269">
        <f t="shared" si="2"/>
        <v>40240</v>
      </c>
      <c r="M39" s="271">
        <f t="shared" si="3"/>
        <v>-0.012872763419483069</v>
      </c>
      <c r="N39" s="267">
        <v>162112</v>
      </c>
      <c r="O39" s="268">
        <v>146866</v>
      </c>
      <c r="P39" s="269">
        <v>87</v>
      </c>
      <c r="Q39" s="268">
        <v>41</v>
      </c>
      <c r="R39" s="269">
        <f t="shared" si="4"/>
        <v>309106</v>
      </c>
      <c r="S39" s="270">
        <f t="shared" si="5"/>
        <v>0.038113301209947444</v>
      </c>
      <c r="T39" s="281">
        <v>159772</v>
      </c>
      <c r="U39" s="268">
        <v>158591</v>
      </c>
      <c r="V39" s="269">
        <v>345</v>
      </c>
      <c r="W39" s="268">
        <v>105</v>
      </c>
      <c r="X39" s="269">
        <f t="shared" si="6"/>
        <v>318813</v>
      </c>
      <c r="Y39" s="272">
        <f t="shared" si="7"/>
        <v>-0.03044731551097357</v>
      </c>
    </row>
    <row r="40" spans="1:25" ht="19.5" customHeight="1">
      <c r="A40" s="266" t="s">
        <v>303</v>
      </c>
      <c r="B40" s="267">
        <v>17125</v>
      </c>
      <c r="C40" s="268">
        <v>14137</v>
      </c>
      <c r="D40" s="269">
        <v>1</v>
      </c>
      <c r="E40" s="268">
        <v>0</v>
      </c>
      <c r="F40" s="269">
        <f t="shared" si="0"/>
        <v>31263</v>
      </c>
      <c r="G40" s="270">
        <f t="shared" si="1"/>
        <v>0.028422459406876738</v>
      </c>
      <c r="H40" s="267">
        <v>15974</v>
      </c>
      <c r="I40" s="268">
        <v>14853</v>
      </c>
      <c r="J40" s="269">
        <v>0</v>
      </c>
      <c r="K40" s="268"/>
      <c r="L40" s="269">
        <f t="shared" si="2"/>
        <v>30827</v>
      </c>
      <c r="M40" s="271">
        <f t="shared" si="3"/>
        <v>0.014143445680734335</v>
      </c>
      <c r="N40" s="267">
        <v>119109</v>
      </c>
      <c r="O40" s="268">
        <v>119931</v>
      </c>
      <c r="P40" s="269">
        <v>91</v>
      </c>
      <c r="Q40" s="268">
        <v>97</v>
      </c>
      <c r="R40" s="269">
        <f t="shared" si="4"/>
        <v>239228</v>
      </c>
      <c r="S40" s="270">
        <f t="shared" si="5"/>
        <v>0.029497223676840004</v>
      </c>
      <c r="T40" s="281">
        <v>119698</v>
      </c>
      <c r="U40" s="268">
        <v>111073</v>
      </c>
      <c r="V40" s="269">
        <v>0</v>
      </c>
      <c r="W40" s="268">
        <v>0</v>
      </c>
      <c r="X40" s="269">
        <f t="shared" si="6"/>
        <v>230771</v>
      </c>
      <c r="Y40" s="272">
        <f t="shared" si="7"/>
        <v>0.03664671904182071</v>
      </c>
    </row>
    <row r="41" spans="1:25" ht="19.5" customHeight="1">
      <c r="A41" s="266" t="s">
        <v>304</v>
      </c>
      <c r="B41" s="267">
        <v>13846</v>
      </c>
      <c r="C41" s="268">
        <v>13144</v>
      </c>
      <c r="D41" s="269">
        <v>0</v>
      </c>
      <c r="E41" s="268">
        <v>0</v>
      </c>
      <c r="F41" s="269">
        <f t="shared" si="0"/>
        <v>26990</v>
      </c>
      <c r="G41" s="270">
        <f t="shared" si="1"/>
        <v>0.024537702056475808</v>
      </c>
      <c r="H41" s="267">
        <v>11222</v>
      </c>
      <c r="I41" s="268">
        <v>10389</v>
      </c>
      <c r="J41" s="269"/>
      <c r="K41" s="268">
        <v>0</v>
      </c>
      <c r="L41" s="269">
        <f t="shared" si="2"/>
        <v>21611</v>
      </c>
      <c r="M41" s="271" t="s">
        <v>45</v>
      </c>
      <c r="N41" s="267">
        <v>101611</v>
      </c>
      <c r="O41" s="268">
        <v>104242</v>
      </c>
      <c r="P41" s="269">
        <v>171</v>
      </c>
      <c r="Q41" s="268">
        <v>168</v>
      </c>
      <c r="R41" s="269">
        <f t="shared" si="4"/>
        <v>206192</v>
      </c>
      <c r="S41" s="270">
        <f t="shared" si="5"/>
        <v>0.025423828081892565</v>
      </c>
      <c r="T41" s="281">
        <v>91857</v>
      </c>
      <c r="U41" s="268">
        <v>88848</v>
      </c>
      <c r="V41" s="269">
        <v>1</v>
      </c>
      <c r="W41" s="268">
        <v>0</v>
      </c>
      <c r="X41" s="269">
        <f t="shared" si="6"/>
        <v>180706</v>
      </c>
      <c r="Y41" s="272">
        <f t="shared" si="7"/>
        <v>0.14103571547153937</v>
      </c>
    </row>
    <row r="42" spans="1:25" ht="19.5" customHeight="1">
      <c r="A42" s="266" t="s">
        <v>305</v>
      </c>
      <c r="B42" s="267">
        <v>11064</v>
      </c>
      <c r="C42" s="268">
        <v>13004</v>
      </c>
      <c r="D42" s="269">
        <v>0</v>
      </c>
      <c r="E42" s="268">
        <v>0</v>
      </c>
      <c r="F42" s="269">
        <f t="shared" si="0"/>
        <v>24068</v>
      </c>
      <c r="G42" s="270">
        <f t="shared" si="1"/>
        <v>0.021881193519646527</v>
      </c>
      <c r="H42" s="267">
        <v>9146</v>
      </c>
      <c r="I42" s="268">
        <v>10299</v>
      </c>
      <c r="J42" s="269"/>
      <c r="K42" s="268"/>
      <c r="L42" s="269">
        <f t="shared" si="2"/>
        <v>19445</v>
      </c>
      <c r="M42" s="271">
        <f t="shared" si="3"/>
        <v>0.2377474929287735</v>
      </c>
      <c r="N42" s="267">
        <v>76193</v>
      </c>
      <c r="O42" s="268">
        <v>80808</v>
      </c>
      <c r="P42" s="269">
        <v>15</v>
      </c>
      <c r="Q42" s="268">
        <v>14</v>
      </c>
      <c r="R42" s="269">
        <f t="shared" si="4"/>
        <v>157030</v>
      </c>
      <c r="S42" s="270">
        <f t="shared" si="5"/>
        <v>0.01936206896339135</v>
      </c>
      <c r="T42" s="281">
        <v>64257</v>
      </c>
      <c r="U42" s="268">
        <v>67927</v>
      </c>
      <c r="V42" s="269">
        <v>8</v>
      </c>
      <c r="W42" s="268">
        <v>1</v>
      </c>
      <c r="X42" s="269">
        <f t="shared" si="6"/>
        <v>132193</v>
      </c>
      <c r="Y42" s="272">
        <f t="shared" si="7"/>
        <v>0.18788438116995598</v>
      </c>
    </row>
    <row r="43" spans="1:25" ht="19.5" customHeight="1">
      <c r="A43" s="266" t="s">
        <v>306</v>
      </c>
      <c r="B43" s="267">
        <v>9967</v>
      </c>
      <c r="C43" s="268">
        <v>10036</v>
      </c>
      <c r="D43" s="269">
        <v>6</v>
      </c>
      <c r="E43" s="268">
        <v>0</v>
      </c>
      <c r="F43" s="269">
        <f t="shared" si="0"/>
        <v>20009</v>
      </c>
      <c r="G43" s="270">
        <f t="shared" si="1"/>
        <v>0.018190992235940142</v>
      </c>
      <c r="H43" s="267">
        <v>8943</v>
      </c>
      <c r="I43" s="268">
        <v>9887</v>
      </c>
      <c r="J43" s="269"/>
      <c r="K43" s="268">
        <v>0</v>
      </c>
      <c r="L43" s="269">
        <f t="shared" si="2"/>
        <v>18830</v>
      </c>
      <c r="M43" s="271">
        <f t="shared" si="3"/>
        <v>0.06261285183218268</v>
      </c>
      <c r="N43" s="267">
        <v>74569</v>
      </c>
      <c r="O43" s="268">
        <v>74813</v>
      </c>
      <c r="P43" s="269">
        <v>6</v>
      </c>
      <c r="Q43" s="268">
        <v>68</v>
      </c>
      <c r="R43" s="269">
        <f t="shared" si="4"/>
        <v>149456</v>
      </c>
      <c r="S43" s="270">
        <f t="shared" si="5"/>
        <v>0.018428181742295213</v>
      </c>
      <c r="T43" s="281">
        <v>74095</v>
      </c>
      <c r="U43" s="268">
        <v>75360</v>
      </c>
      <c r="V43" s="269">
        <v>316</v>
      </c>
      <c r="W43" s="268">
        <v>462</v>
      </c>
      <c r="X43" s="269">
        <f t="shared" si="6"/>
        <v>150233</v>
      </c>
      <c r="Y43" s="272">
        <f t="shared" si="7"/>
        <v>-0.005171966212483281</v>
      </c>
    </row>
    <row r="44" spans="1:25" ht="19.5" customHeight="1">
      <c r="A44" s="266" t="s">
        <v>307</v>
      </c>
      <c r="B44" s="267">
        <v>5007</v>
      </c>
      <c r="C44" s="268">
        <v>3746</v>
      </c>
      <c r="D44" s="269">
        <v>18</v>
      </c>
      <c r="E44" s="268">
        <v>0</v>
      </c>
      <c r="F44" s="269">
        <f>SUM(B44:E44)</f>
        <v>8771</v>
      </c>
      <c r="G44" s="270">
        <f>F44/$F$9</f>
        <v>0.007974071312980708</v>
      </c>
      <c r="H44" s="267">
        <v>1851</v>
      </c>
      <c r="I44" s="268">
        <v>1568</v>
      </c>
      <c r="J44" s="269">
        <v>0</v>
      </c>
      <c r="K44" s="268"/>
      <c r="L44" s="269">
        <f>SUM(H44:K44)</f>
        <v>3419</v>
      </c>
      <c r="M44" s="271">
        <f>IF(ISERROR(F44/L44-1),"         /0",(F44/L44-1))</f>
        <v>1.5653699912255044</v>
      </c>
      <c r="N44" s="267">
        <v>33308</v>
      </c>
      <c r="O44" s="268">
        <v>29949</v>
      </c>
      <c r="P44" s="269">
        <v>20</v>
      </c>
      <c r="Q44" s="268">
        <v>31</v>
      </c>
      <c r="R44" s="269">
        <f>SUM(N44:Q44)</f>
        <v>63308</v>
      </c>
      <c r="S44" s="270">
        <f>R44/$R$9</f>
        <v>0.007805985238071576</v>
      </c>
      <c r="T44" s="281">
        <v>7088</v>
      </c>
      <c r="U44" s="268">
        <v>6133</v>
      </c>
      <c r="V44" s="269">
        <v>52</v>
      </c>
      <c r="W44" s="268"/>
      <c r="X44" s="269">
        <f>SUM(T44:W44)</f>
        <v>13273</v>
      </c>
      <c r="Y44" s="272">
        <f>IF(ISERROR(R44/X44-1),"         /0",(R44/X44-1))</f>
        <v>3.769682814736684</v>
      </c>
    </row>
    <row r="45" spans="1:25" ht="19.5" customHeight="1">
      <c r="A45" s="266" t="s">
        <v>308</v>
      </c>
      <c r="B45" s="267">
        <v>3096</v>
      </c>
      <c r="C45" s="268">
        <v>3653</v>
      </c>
      <c r="D45" s="269">
        <v>0</v>
      </c>
      <c r="E45" s="268">
        <v>0</v>
      </c>
      <c r="F45" s="269">
        <f>SUM(B45:E45)</f>
        <v>6749</v>
      </c>
      <c r="G45" s="270">
        <f>F45/$F$9</f>
        <v>0.006135789224866811</v>
      </c>
      <c r="H45" s="267">
        <v>1972</v>
      </c>
      <c r="I45" s="268">
        <v>2026</v>
      </c>
      <c r="J45" s="269">
        <v>24</v>
      </c>
      <c r="K45" s="268">
        <v>53</v>
      </c>
      <c r="L45" s="269">
        <f>SUM(H45:K45)</f>
        <v>4075</v>
      </c>
      <c r="M45" s="271">
        <f>IF(ISERROR(F45/L45-1),"         /0",(F45/L45-1))</f>
        <v>0.6561963190184048</v>
      </c>
      <c r="N45" s="267">
        <v>19245</v>
      </c>
      <c r="O45" s="268">
        <v>23753</v>
      </c>
      <c r="P45" s="269">
        <v>52</v>
      </c>
      <c r="Q45" s="268">
        <v>25</v>
      </c>
      <c r="R45" s="269">
        <f>SUM(N45:Q45)</f>
        <v>43075</v>
      </c>
      <c r="S45" s="270">
        <f>R45/$R$9</f>
        <v>0.005311221553831003</v>
      </c>
      <c r="T45" s="281">
        <v>15127</v>
      </c>
      <c r="U45" s="268">
        <v>15993</v>
      </c>
      <c r="V45" s="269">
        <v>24</v>
      </c>
      <c r="W45" s="268">
        <v>53</v>
      </c>
      <c r="X45" s="269">
        <f>SUM(T45:W45)</f>
        <v>31197</v>
      </c>
      <c r="Y45" s="272">
        <f>IF(ISERROR(R45/X45-1),"         /0",(R45/X45-1))</f>
        <v>0.380741737987627</v>
      </c>
    </row>
    <row r="46" spans="1:25" ht="19.5" customHeight="1">
      <c r="A46" s="266" t="s">
        <v>309</v>
      </c>
      <c r="B46" s="267">
        <v>2837</v>
      </c>
      <c r="C46" s="268">
        <v>3799</v>
      </c>
      <c r="D46" s="269">
        <v>0</v>
      </c>
      <c r="E46" s="268">
        <v>0</v>
      </c>
      <c r="F46" s="269">
        <f>SUM(B46:E46)</f>
        <v>6636</v>
      </c>
      <c r="G46" s="270">
        <f>F46/$F$9</f>
        <v>0.0060330563485281015</v>
      </c>
      <c r="H46" s="267">
        <v>2105</v>
      </c>
      <c r="I46" s="268">
        <v>3389</v>
      </c>
      <c r="J46" s="269"/>
      <c r="K46" s="268"/>
      <c r="L46" s="269">
        <f>SUM(H46:K46)</f>
        <v>5494</v>
      </c>
      <c r="M46" s="271">
        <f>IF(ISERROR(F46/L46-1),"         /0",(F46/L46-1))</f>
        <v>0.20786312340735358</v>
      </c>
      <c r="N46" s="267">
        <v>20807</v>
      </c>
      <c r="O46" s="268">
        <v>23567</v>
      </c>
      <c r="P46" s="269">
        <v>1</v>
      </c>
      <c r="Q46" s="268">
        <v>1</v>
      </c>
      <c r="R46" s="269">
        <f>SUM(N46:Q46)</f>
        <v>44376</v>
      </c>
      <c r="S46" s="270">
        <f>R46/$R$9</f>
        <v>0.005471637090488789</v>
      </c>
      <c r="T46" s="281">
        <v>15500</v>
      </c>
      <c r="U46" s="268">
        <v>20565</v>
      </c>
      <c r="V46" s="269"/>
      <c r="W46" s="268"/>
      <c r="X46" s="269">
        <f>SUM(T46:W46)</f>
        <v>36065</v>
      </c>
      <c r="Y46" s="272">
        <f>IF(ISERROR(R46/X46-1),"         /0",(R46/X46-1))</f>
        <v>0.23044502980729242</v>
      </c>
    </row>
    <row r="47" spans="1:25" ht="19.5" customHeight="1">
      <c r="A47" s="266" t="s">
        <v>310</v>
      </c>
      <c r="B47" s="267">
        <v>2335</v>
      </c>
      <c r="C47" s="268">
        <v>3213</v>
      </c>
      <c r="D47" s="269">
        <v>0</v>
      </c>
      <c r="E47" s="268">
        <v>0</v>
      </c>
      <c r="F47" s="269">
        <f>SUM(B47:E47)</f>
        <v>5548</v>
      </c>
      <c r="G47" s="270">
        <f>F47/$F$9</f>
        <v>0.005043911486081059</v>
      </c>
      <c r="H47" s="267">
        <v>6798</v>
      </c>
      <c r="I47" s="268">
        <v>9137</v>
      </c>
      <c r="J47" s="269"/>
      <c r="K47" s="268"/>
      <c r="L47" s="269">
        <f>SUM(H47:K47)</f>
        <v>15935</v>
      </c>
      <c r="M47" s="271">
        <f>IF(ISERROR(F47/L47-1),"         /0",(F47/L47-1))</f>
        <v>-0.6518355820520866</v>
      </c>
      <c r="N47" s="267">
        <v>36966</v>
      </c>
      <c r="O47" s="268">
        <v>48729</v>
      </c>
      <c r="P47" s="269">
        <v>41</v>
      </c>
      <c r="Q47" s="268">
        <v>39</v>
      </c>
      <c r="R47" s="269">
        <f>SUM(N47:Q47)</f>
        <v>85775</v>
      </c>
      <c r="S47" s="270">
        <f>R47/$R$9</f>
        <v>0.010576204962968178</v>
      </c>
      <c r="T47" s="281">
        <v>54812</v>
      </c>
      <c r="U47" s="268">
        <v>65676</v>
      </c>
      <c r="V47" s="269">
        <v>272</v>
      </c>
      <c r="W47" s="268">
        <v>90</v>
      </c>
      <c r="X47" s="269">
        <f>SUM(T47:W47)</f>
        <v>120850</v>
      </c>
      <c r="Y47" s="272">
        <f>IF(ISERROR(R47/X47-1),"         /0",(R47/X47-1))</f>
        <v>-0.290235829540753</v>
      </c>
    </row>
    <row r="48" spans="1:25" ht="19.5" customHeight="1">
      <c r="A48" s="266" t="s">
        <v>311</v>
      </c>
      <c r="B48" s="267">
        <v>2741</v>
      </c>
      <c r="C48" s="268">
        <v>2328</v>
      </c>
      <c r="D48" s="269">
        <v>17</v>
      </c>
      <c r="E48" s="268">
        <v>8</v>
      </c>
      <c r="F48" s="269">
        <f t="shared" si="0"/>
        <v>5094</v>
      </c>
      <c r="G48" s="270">
        <f t="shared" si="1"/>
        <v>0.004631161699729076</v>
      </c>
      <c r="H48" s="267">
        <v>2845</v>
      </c>
      <c r="I48" s="268">
        <v>2156</v>
      </c>
      <c r="J48" s="269">
        <v>0</v>
      </c>
      <c r="K48" s="268"/>
      <c r="L48" s="269">
        <f t="shared" si="2"/>
        <v>5001</v>
      </c>
      <c r="M48" s="271">
        <f t="shared" si="3"/>
        <v>0.018596280743851334</v>
      </c>
      <c r="N48" s="267">
        <v>19375</v>
      </c>
      <c r="O48" s="268">
        <v>18590</v>
      </c>
      <c r="P48" s="269">
        <v>33</v>
      </c>
      <c r="Q48" s="268">
        <v>11</v>
      </c>
      <c r="R48" s="269">
        <f t="shared" si="4"/>
        <v>38009</v>
      </c>
      <c r="S48" s="270">
        <f t="shared" si="5"/>
        <v>0.004686575044447187</v>
      </c>
      <c r="T48" s="281">
        <v>16665</v>
      </c>
      <c r="U48" s="268">
        <v>15181</v>
      </c>
      <c r="V48" s="269">
        <v>6</v>
      </c>
      <c r="W48" s="268">
        <v>7</v>
      </c>
      <c r="X48" s="269">
        <f t="shared" si="6"/>
        <v>31859</v>
      </c>
      <c r="Y48" s="272">
        <f t="shared" si="7"/>
        <v>0.1930380740136226</v>
      </c>
    </row>
    <row r="49" spans="1:25" ht="19.5" customHeight="1">
      <c r="A49" s="266" t="s">
        <v>312</v>
      </c>
      <c r="B49" s="267">
        <v>1883</v>
      </c>
      <c r="C49" s="268">
        <v>3116</v>
      </c>
      <c r="D49" s="269">
        <v>0</v>
      </c>
      <c r="E49" s="268">
        <v>0</v>
      </c>
      <c r="F49" s="269">
        <f t="shared" si="0"/>
        <v>4999</v>
      </c>
      <c r="G49" s="270">
        <f t="shared" si="1"/>
        <v>0.004544793352364675</v>
      </c>
      <c r="H49" s="267">
        <v>1683</v>
      </c>
      <c r="I49" s="268">
        <v>1916</v>
      </c>
      <c r="J49" s="269"/>
      <c r="K49" s="268"/>
      <c r="L49" s="269">
        <f t="shared" si="2"/>
        <v>3599</v>
      </c>
      <c r="M49" s="271">
        <f t="shared" si="3"/>
        <v>0.38899694359544323</v>
      </c>
      <c r="N49" s="267">
        <v>13918</v>
      </c>
      <c r="O49" s="268">
        <v>14140</v>
      </c>
      <c r="P49" s="269"/>
      <c r="Q49" s="268"/>
      <c r="R49" s="269">
        <f t="shared" si="4"/>
        <v>28058</v>
      </c>
      <c r="S49" s="270">
        <f t="shared" si="5"/>
        <v>0.003459599636851777</v>
      </c>
      <c r="T49" s="281">
        <v>10238</v>
      </c>
      <c r="U49" s="268">
        <v>9954</v>
      </c>
      <c r="V49" s="269"/>
      <c r="W49" s="268">
        <v>0</v>
      </c>
      <c r="X49" s="269">
        <f t="shared" si="6"/>
        <v>20192</v>
      </c>
      <c r="Y49" s="272">
        <f t="shared" si="7"/>
        <v>0.3895602218700476</v>
      </c>
    </row>
    <row r="50" spans="1:25" ht="19.5" customHeight="1">
      <c r="A50" s="266" t="s">
        <v>313</v>
      </c>
      <c r="B50" s="267">
        <v>1975</v>
      </c>
      <c r="C50" s="268">
        <v>1506</v>
      </c>
      <c r="D50" s="269">
        <v>8</v>
      </c>
      <c r="E50" s="268">
        <v>0</v>
      </c>
      <c r="F50" s="269">
        <f>SUM(B50:E50)</f>
        <v>3489</v>
      </c>
      <c r="G50" s="270">
        <f>F50/$F$9</f>
        <v>0.0031719911995199738</v>
      </c>
      <c r="H50" s="267">
        <v>1722</v>
      </c>
      <c r="I50" s="268">
        <v>1433</v>
      </c>
      <c r="J50" s="269">
        <v>0</v>
      </c>
      <c r="K50" s="268"/>
      <c r="L50" s="269">
        <f>SUM(H50:K50)</f>
        <v>3155</v>
      </c>
      <c r="M50" s="271">
        <f>IF(ISERROR(F50/L50-1),"         /0",(F50/L50-1))</f>
        <v>0.1058637083993661</v>
      </c>
      <c r="N50" s="267">
        <v>14319</v>
      </c>
      <c r="O50" s="268">
        <v>11967</v>
      </c>
      <c r="P50" s="269">
        <v>11</v>
      </c>
      <c r="Q50" s="268">
        <v>9</v>
      </c>
      <c r="R50" s="269">
        <f>SUM(N50:Q50)</f>
        <v>26306</v>
      </c>
      <c r="S50" s="270">
        <f>R50/$R$9</f>
        <v>0.003243575024842214</v>
      </c>
      <c r="T50" s="281">
        <v>10730</v>
      </c>
      <c r="U50" s="268">
        <v>9491</v>
      </c>
      <c r="V50" s="269">
        <v>0</v>
      </c>
      <c r="W50" s="268">
        <v>2</v>
      </c>
      <c r="X50" s="269">
        <f>SUM(T50:W50)</f>
        <v>20223</v>
      </c>
      <c r="Y50" s="272">
        <f>IF(ISERROR(R50/X50-1),"         /0",(R50/X50-1))</f>
        <v>0.30079612322602967</v>
      </c>
    </row>
    <row r="51" spans="1:25" ht="19.5" customHeight="1">
      <c r="A51" s="266" t="s">
        <v>314</v>
      </c>
      <c r="B51" s="267">
        <v>1368</v>
      </c>
      <c r="C51" s="268">
        <v>1499</v>
      </c>
      <c r="D51" s="269">
        <v>0</v>
      </c>
      <c r="E51" s="268">
        <v>0</v>
      </c>
      <c r="F51" s="269">
        <f>SUM(B51:E51)</f>
        <v>2867</v>
      </c>
      <c r="G51" s="270">
        <f>F51/$F$9</f>
        <v>0.002606505809407786</v>
      </c>
      <c r="H51" s="267">
        <v>1421</v>
      </c>
      <c r="I51" s="268">
        <v>1425</v>
      </c>
      <c r="J51" s="269"/>
      <c r="K51" s="268"/>
      <c r="L51" s="269">
        <f>SUM(H51:K51)</f>
        <v>2846</v>
      </c>
      <c r="M51" s="271">
        <f>IF(ISERROR(F51/L51-1),"         /0",(F51/L51-1))</f>
        <v>0.0073787772312017275</v>
      </c>
      <c r="N51" s="267">
        <v>10570</v>
      </c>
      <c r="O51" s="268">
        <v>11623</v>
      </c>
      <c r="P51" s="269"/>
      <c r="Q51" s="268"/>
      <c r="R51" s="269">
        <f>SUM(N51:Q51)</f>
        <v>22193</v>
      </c>
      <c r="S51" s="270">
        <f>R51/$R$9</f>
        <v>0.002736435053840312</v>
      </c>
      <c r="T51" s="281">
        <v>10780</v>
      </c>
      <c r="U51" s="268">
        <v>11168</v>
      </c>
      <c r="V51" s="269">
        <v>61</v>
      </c>
      <c r="W51" s="268">
        <v>0</v>
      </c>
      <c r="X51" s="269">
        <f>SUM(T51:W51)</f>
        <v>22009</v>
      </c>
      <c r="Y51" s="272">
        <f>IF(ISERROR(R51/X51-1),"         /0",(R51/X51-1))</f>
        <v>0.008360216275160148</v>
      </c>
    </row>
    <row r="52" spans="1:25" ht="19.5" customHeight="1">
      <c r="A52" s="266" t="s">
        <v>315</v>
      </c>
      <c r="B52" s="267">
        <v>1102</v>
      </c>
      <c r="C52" s="268">
        <v>1310</v>
      </c>
      <c r="D52" s="269">
        <v>0</v>
      </c>
      <c r="E52" s="268">
        <v>0</v>
      </c>
      <c r="F52" s="269">
        <f t="shared" si="0"/>
        <v>2412</v>
      </c>
      <c r="G52" s="270">
        <f t="shared" si="1"/>
        <v>0.0021928468825572305</v>
      </c>
      <c r="H52" s="267">
        <v>731</v>
      </c>
      <c r="I52" s="268">
        <v>588</v>
      </c>
      <c r="J52" s="269"/>
      <c r="K52" s="268"/>
      <c r="L52" s="269">
        <f t="shared" si="2"/>
        <v>1319</v>
      </c>
      <c r="M52" s="271">
        <f t="shared" si="3"/>
        <v>0.8286580742987111</v>
      </c>
      <c r="N52" s="267">
        <v>5341</v>
      </c>
      <c r="O52" s="268">
        <v>5932</v>
      </c>
      <c r="P52" s="269">
        <v>0</v>
      </c>
      <c r="Q52" s="268">
        <v>0</v>
      </c>
      <c r="R52" s="269">
        <f t="shared" si="4"/>
        <v>11273</v>
      </c>
      <c r="S52" s="270">
        <f t="shared" si="5"/>
        <v>0.001389980280356051</v>
      </c>
      <c r="T52" s="281">
        <v>4689</v>
      </c>
      <c r="U52" s="268">
        <v>4131</v>
      </c>
      <c r="V52" s="269"/>
      <c r="W52" s="268"/>
      <c r="X52" s="269">
        <f t="shared" si="6"/>
        <v>8820</v>
      </c>
      <c r="Y52" s="272">
        <f t="shared" si="7"/>
        <v>0.27811791383219964</v>
      </c>
    </row>
    <row r="53" spans="1:25" ht="19.5" customHeight="1">
      <c r="A53" s="266" t="s">
        <v>316</v>
      </c>
      <c r="B53" s="267">
        <v>1077</v>
      </c>
      <c r="C53" s="268">
        <v>1002</v>
      </c>
      <c r="D53" s="269">
        <v>0</v>
      </c>
      <c r="E53" s="268">
        <v>0</v>
      </c>
      <c r="F53" s="269">
        <f t="shared" si="0"/>
        <v>2079</v>
      </c>
      <c r="G53" s="270">
        <f t="shared" si="1"/>
        <v>0.0018901030965325382</v>
      </c>
      <c r="H53" s="267">
        <v>1177</v>
      </c>
      <c r="I53" s="268">
        <v>1034</v>
      </c>
      <c r="J53" s="269">
        <v>37</v>
      </c>
      <c r="K53" s="268">
        <v>37</v>
      </c>
      <c r="L53" s="269">
        <f t="shared" si="2"/>
        <v>2285</v>
      </c>
      <c r="M53" s="271">
        <f t="shared" si="3"/>
        <v>-0.0901531728665208</v>
      </c>
      <c r="N53" s="267">
        <v>7476</v>
      </c>
      <c r="O53" s="268">
        <v>7300</v>
      </c>
      <c r="P53" s="269"/>
      <c r="Q53" s="268"/>
      <c r="R53" s="269">
        <f t="shared" si="4"/>
        <v>14776</v>
      </c>
      <c r="S53" s="270">
        <f t="shared" si="5"/>
        <v>0.001821906202655993</v>
      </c>
      <c r="T53" s="281">
        <v>7730</v>
      </c>
      <c r="U53" s="268">
        <v>7317</v>
      </c>
      <c r="V53" s="269">
        <v>37</v>
      </c>
      <c r="W53" s="268">
        <v>37</v>
      </c>
      <c r="X53" s="269">
        <f t="shared" si="6"/>
        <v>15121</v>
      </c>
      <c r="Y53" s="272">
        <f t="shared" si="7"/>
        <v>-0.022815951325970474</v>
      </c>
    </row>
    <row r="54" spans="1:25" ht="19.5" customHeight="1">
      <c r="A54" s="266" t="s">
        <v>317</v>
      </c>
      <c r="B54" s="267">
        <v>500</v>
      </c>
      <c r="C54" s="268">
        <v>413</v>
      </c>
      <c r="D54" s="269">
        <v>0</v>
      </c>
      <c r="E54" s="268">
        <v>0</v>
      </c>
      <c r="F54" s="269">
        <f t="shared" si="0"/>
        <v>913</v>
      </c>
      <c r="G54" s="270">
        <f t="shared" si="1"/>
        <v>0.0008300452751968289</v>
      </c>
      <c r="H54" s="267">
        <v>317</v>
      </c>
      <c r="I54" s="268"/>
      <c r="J54" s="269"/>
      <c r="K54" s="268"/>
      <c r="L54" s="269">
        <f t="shared" si="2"/>
        <v>317</v>
      </c>
      <c r="M54" s="271" t="s">
        <v>45</v>
      </c>
      <c r="N54" s="267">
        <v>3699</v>
      </c>
      <c r="O54" s="268">
        <v>3116</v>
      </c>
      <c r="P54" s="269"/>
      <c r="Q54" s="268"/>
      <c r="R54" s="269">
        <f t="shared" si="4"/>
        <v>6815</v>
      </c>
      <c r="S54" s="270">
        <f t="shared" si="5"/>
        <v>0.0008403012162358279</v>
      </c>
      <c r="T54" s="281">
        <v>2021</v>
      </c>
      <c r="U54" s="268">
        <v>1679</v>
      </c>
      <c r="V54" s="269"/>
      <c r="W54" s="268"/>
      <c r="X54" s="269">
        <f t="shared" si="6"/>
        <v>3700</v>
      </c>
      <c r="Y54" s="272" t="s">
        <v>45</v>
      </c>
    </row>
    <row r="55" spans="1:25" ht="19.5" customHeight="1" thickBot="1">
      <c r="A55" s="273" t="s">
        <v>275</v>
      </c>
      <c r="B55" s="274">
        <v>25622</v>
      </c>
      <c r="C55" s="275">
        <v>23746</v>
      </c>
      <c r="D55" s="276">
        <v>953</v>
      </c>
      <c r="E55" s="275">
        <v>727</v>
      </c>
      <c r="F55" s="276">
        <f>SUM(B55:E55)</f>
        <v>51048</v>
      </c>
      <c r="G55" s="277">
        <f>F55/$F$9</f>
        <v>0.04640980417113661</v>
      </c>
      <c r="H55" s="274">
        <v>23582</v>
      </c>
      <c r="I55" s="275">
        <v>23084</v>
      </c>
      <c r="J55" s="276">
        <v>3</v>
      </c>
      <c r="K55" s="275">
        <v>11</v>
      </c>
      <c r="L55" s="276">
        <f>SUM(H55:K55)</f>
        <v>46680</v>
      </c>
      <c r="M55" s="278">
        <f>IF(ISERROR(F55/L55-1),"         /0",(F55/L55-1))</f>
        <v>0.09357326478149108</v>
      </c>
      <c r="N55" s="274">
        <v>177505</v>
      </c>
      <c r="O55" s="275">
        <v>174037</v>
      </c>
      <c r="P55" s="276">
        <v>2979</v>
      </c>
      <c r="Q55" s="275">
        <v>3189</v>
      </c>
      <c r="R55" s="276">
        <f>SUM(N55:Q55)</f>
        <v>357710</v>
      </c>
      <c r="S55" s="277">
        <f>R55/$R$9</f>
        <v>0.04410625796914424</v>
      </c>
      <c r="T55" s="282">
        <v>169568</v>
      </c>
      <c r="U55" s="275">
        <v>170926</v>
      </c>
      <c r="V55" s="276">
        <v>4430</v>
      </c>
      <c r="W55" s="275">
        <v>3549</v>
      </c>
      <c r="X55" s="276">
        <f>SUM(T55:W55)</f>
        <v>348473</v>
      </c>
      <c r="Y55" s="279">
        <f>IF(ISERROR(R55/X55-1),"         /0",(R55/X55-1))</f>
        <v>0.026507075153598736</v>
      </c>
    </row>
    <row r="56" spans="1:25" s="112" customFormat="1" ht="19.5" customHeight="1">
      <c r="A56" s="119" t="s">
        <v>54</v>
      </c>
      <c r="B56" s="116">
        <f>SUM(B57:B70)</f>
        <v>72521</v>
      </c>
      <c r="C56" s="115">
        <f>SUM(C57:C70)</f>
        <v>78082</v>
      </c>
      <c r="D56" s="114">
        <f>SUM(D57:D70)</f>
        <v>310</v>
      </c>
      <c r="E56" s="115">
        <f>SUM(E57:E70)</f>
        <v>0</v>
      </c>
      <c r="F56" s="114">
        <f>SUM(B56:E56)</f>
        <v>150913</v>
      </c>
      <c r="G56" s="117">
        <f>F56/$F$9</f>
        <v>0.13720112006109425</v>
      </c>
      <c r="H56" s="116">
        <f>SUM(H57:H70)</f>
        <v>72885</v>
      </c>
      <c r="I56" s="115">
        <f>SUM(I57:I70)</f>
        <v>68641</v>
      </c>
      <c r="J56" s="114">
        <f>SUM(J57:J70)</f>
        <v>0</v>
      </c>
      <c r="K56" s="115">
        <f>SUM(K57:K70)</f>
        <v>0</v>
      </c>
      <c r="L56" s="114">
        <f>SUM(H56:K56)</f>
        <v>141526</v>
      </c>
      <c r="M56" s="118">
        <f>IF(ISERROR(F56/L56-1),"         /0",(F56/L56-1))</f>
        <v>0.06632703531506579</v>
      </c>
      <c r="N56" s="116">
        <f>SUM(N57:N70)</f>
        <v>563051</v>
      </c>
      <c r="O56" s="115">
        <f>SUM(O57:O70)</f>
        <v>544382</v>
      </c>
      <c r="P56" s="114">
        <f>SUM(P57:P70)</f>
        <v>490</v>
      </c>
      <c r="Q56" s="115">
        <f>SUM(Q57:Q70)</f>
        <v>1</v>
      </c>
      <c r="R56" s="114">
        <f>SUM(N56:Q56)</f>
        <v>1107924</v>
      </c>
      <c r="S56" s="117">
        <f>R56/$R$9</f>
        <v>0.13660893392470483</v>
      </c>
      <c r="T56" s="116">
        <f>SUM(T57:T70)</f>
        <v>511305</v>
      </c>
      <c r="U56" s="115">
        <f>SUM(U57:U70)</f>
        <v>460986</v>
      </c>
      <c r="V56" s="114">
        <f>SUM(V57:V70)</f>
        <v>71</v>
      </c>
      <c r="W56" s="115">
        <f>SUM(W57:W70)</f>
        <v>34</v>
      </c>
      <c r="X56" s="114">
        <f>SUM(T56:W56)</f>
        <v>972396</v>
      </c>
      <c r="Y56" s="113">
        <f>IF(ISERROR(R56/X56-1),"         /0",(R56/X56-1))</f>
        <v>0.13937531622919064</v>
      </c>
    </row>
    <row r="57" spans="1:25" ht="19.5" customHeight="1">
      <c r="A57" s="259" t="s">
        <v>318</v>
      </c>
      <c r="B57" s="260">
        <v>18671</v>
      </c>
      <c r="C57" s="261">
        <v>22212</v>
      </c>
      <c r="D57" s="262">
        <v>5</v>
      </c>
      <c r="E57" s="261">
        <v>0</v>
      </c>
      <c r="F57" s="262">
        <f>SUM(B57:E57)</f>
        <v>40888</v>
      </c>
      <c r="G57" s="263">
        <f>F57/$F$9</f>
        <v>0.03717293670563849</v>
      </c>
      <c r="H57" s="260">
        <v>16118</v>
      </c>
      <c r="I57" s="261">
        <v>16985</v>
      </c>
      <c r="J57" s="262"/>
      <c r="K57" s="261"/>
      <c r="L57" s="262">
        <f>SUM(H57:K57)</f>
        <v>33103</v>
      </c>
      <c r="M57" s="264">
        <f>IF(ISERROR(F57/L57-1),"         /0",(F57/L57-1))</f>
        <v>0.23517505966226615</v>
      </c>
      <c r="N57" s="260">
        <v>143513</v>
      </c>
      <c r="O57" s="261">
        <v>147187</v>
      </c>
      <c r="P57" s="262">
        <v>6</v>
      </c>
      <c r="Q57" s="261">
        <v>0</v>
      </c>
      <c r="R57" s="262">
        <f>SUM(N57:Q57)</f>
        <v>290706</v>
      </c>
      <c r="S57" s="263">
        <f>R57/$R$9</f>
        <v>0.035844549576970294</v>
      </c>
      <c r="T57" s="260">
        <v>115239</v>
      </c>
      <c r="U57" s="261">
        <v>111157</v>
      </c>
      <c r="V57" s="262"/>
      <c r="W57" s="261"/>
      <c r="X57" s="262">
        <f>SUM(T57:W57)</f>
        <v>226396</v>
      </c>
      <c r="Y57" s="265">
        <f>IF(ISERROR(R57/X57-1),"         /0",(R57/X57-1))</f>
        <v>0.2840597890422092</v>
      </c>
    </row>
    <row r="58" spans="1:25" ht="19.5" customHeight="1">
      <c r="A58" s="266" t="s">
        <v>319</v>
      </c>
      <c r="B58" s="267">
        <v>5599</v>
      </c>
      <c r="C58" s="268">
        <v>6422</v>
      </c>
      <c r="D58" s="269">
        <v>2</v>
      </c>
      <c r="E58" s="268">
        <v>0</v>
      </c>
      <c r="F58" s="269">
        <f>SUM(B58:E58)</f>
        <v>12023</v>
      </c>
      <c r="G58" s="270">
        <f>F58/$F$9</f>
        <v>0.010930596214338964</v>
      </c>
      <c r="H58" s="267">
        <v>6315</v>
      </c>
      <c r="I58" s="268">
        <v>6244</v>
      </c>
      <c r="J58" s="269"/>
      <c r="K58" s="268"/>
      <c r="L58" s="269">
        <f>SUM(H58:K58)</f>
        <v>12559</v>
      </c>
      <c r="M58" s="271">
        <f>IF(ISERROR(F58/L58-1),"         /0",(F58/L58-1))</f>
        <v>-0.04267855720996894</v>
      </c>
      <c r="N58" s="267">
        <v>47752</v>
      </c>
      <c r="O58" s="268">
        <v>41414</v>
      </c>
      <c r="P58" s="269">
        <v>3</v>
      </c>
      <c r="Q58" s="268">
        <v>0</v>
      </c>
      <c r="R58" s="269">
        <f>SUM(N58:Q58)</f>
        <v>89169</v>
      </c>
      <c r="S58" s="270">
        <f>R58/$R$9</f>
        <v>0.010994690997877114</v>
      </c>
      <c r="T58" s="267">
        <v>49584</v>
      </c>
      <c r="U58" s="268">
        <v>36983</v>
      </c>
      <c r="V58" s="269"/>
      <c r="W58" s="268"/>
      <c r="X58" s="269">
        <f>SUM(T58:W58)</f>
        <v>86567</v>
      </c>
      <c r="Y58" s="272">
        <f>IF(ISERROR(R58/X58-1),"         /0",(R58/X58-1))</f>
        <v>0.030057643212771712</v>
      </c>
    </row>
    <row r="59" spans="1:25" ht="19.5" customHeight="1">
      <c r="A59" s="266" t="s">
        <v>320</v>
      </c>
      <c r="B59" s="267">
        <v>5821</v>
      </c>
      <c r="C59" s="268">
        <v>5166</v>
      </c>
      <c r="D59" s="269">
        <v>9</v>
      </c>
      <c r="E59" s="268">
        <v>0</v>
      </c>
      <c r="F59" s="269">
        <f>SUM(B59:E59)</f>
        <v>10996</v>
      </c>
      <c r="G59" s="270">
        <f>F59/$F$9</f>
        <v>0.009996908922304853</v>
      </c>
      <c r="H59" s="267">
        <v>3627</v>
      </c>
      <c r="I59" s="268">
        <v>3323</v>
      </c>
      <c r="J59" s="269"/>
      <c r="K59" s="268"/>
      <c r="L59" s="269">
        <f>SUM(H59:K59)</f>
        <v>6950</v>
      </c>
      <c r="M59" s="271">
        <f>IF(ISERROR(F59/L59-1),"         /0",(F59/L59-1))</f>
        <v>0.5821582733812949</v>
      </c>
      <c r="N59" s="267">
        <v>39952</v>
      </c>
      <c r="O59" s="268">
        <v>35245</v>
      </c>
      <c r="P59" s="269">
        <v>19</v>
      </c>
      <c r="Q59" s="268">
        <v>0</v>
      </c>
      <c r="R59" s="269">
        <f>SUM(N59:Q59)</f>
        <v>75216</v>
      </c>
      <c r="S59" s="270">
        <f>R59/$R$9</f>
        <v>0.009274262110109175</v>
      </c>
      <c r="T59" s="267">
        <v>28187</v>
      </c>
      <c r="U59" s="268">
        <v>25903</v>
      </c>
      <c r="V59" s="269">
        <v>4</v>
      </c>
      <c r="W59" s="268"/>
      <c r="X59" s="269">
        <f>SUM(T59:W59)</f>
        <v>54094</v>
      </c>
      <c r="Y59" s="272">
        <f>IF(ISERROR(R59/X59-1),"         /0",(R59/X59-1))</f>
        <v>0.390468443820017</v>
      </c>
    </row>
    <row r="60" spans="1:25" ht="19.5" customHeight="1">
      <c r="A60" s="266" t="s">
        <v>321</v>
      </c>
      <c r="B60" s="267">
        <v>4050</v>
      </c>
      <c r="C60" s="268">
        <v>5757</v>
      </c>
      <c r="D60" s="269">
        <v>268</v>
      </c>
      <c r="E60" s="268">
        <v>0</v>
      </c>
      <c r="F60" s="269">
        <f>SUM(B60:E60)</f>
        <v>10075</v>
      </c>
      <c r="G60" s="270">
        <f>F60/$F$9</f>
        <v>0.009159590523119442</v>
      </c>
      <c r="H60" s="267">
        <v>5875</v>
      </c>
      <c r="I60" s="268">
        <v>6134</v>
      </c>
      <c r="J60" s="269"/>
      <c r="K60" s="268"/>
      <c r="L60" s="269">
        <f>SUM(H60:K60)</f>
        <v>12009</v>
      </c>
      <c r="M60" s="271">
        <f>IF(ISERROR(F60/L60-1),"         /0",(F60/L60-1))</f>
        <v>-0.1610458822549754</v>
      </c>
      <c r="N60" s="267">
        <v>35049</v>
      </c>
      <c r="O60" s="268">
        <v>41947</v>
      </c>
      <c r="P60" s="269">
        <v>268</v>
      </c>
      <c r="Q60" s="268">
        <v>0</v>
      </c>
      <c r="R60" s="269">
        <f>SUM(N60:Q60)</f>
        <v>77264</v>
      </c>
      <c r="S60" s="270">
        <f>R60/$R$9</f>
        <v>0.009526784030997066</v>
      </c>
      <c r="T60" s="267">
        <v>39735</v>
      </c>
      <c r="U60" s="268">
        <v>40072</v>
      </c>
      <c r="V60" s="269"/>
      <c r="W60" s="268"/>
      <c r="X60" s="269">
        <f>SUM(T60:W60)</f>
        <v>79807</v>
      </c>
      <c r="Y60" s="272">
        <f>IF(ISERROR(R60/X60-1),"         /0",(R60/X60-1))</f>
        <v>-0.03186437279937848</v>
      </c>
    </row>
    <row r="61" spans="1:25" ht="19.5" customHeight="1">
      <c r="A61" s="266" t="s">
        <v>322</v>
      </c>
      <c r="B61" s="267">
        <v>4189</v>
      </c>
      <c r="C61" s="268">
        <v>4799</v>
      </c>
      <c r="D61" s="269">
        <v>0</v>
      </c>
      <c r="E61" s="268">
        <v>0</v>
      </c>
      <c r="F61" s="269">
        <f aca="true" t="shared" si="16" ref="F61:F68">SUM(B61:E61)</f>
        <v>8988</v>
      </c>
      <c r="G61" s="270">
        <f aca="true" t="shared" si="17" ref="G61:G68">F61/$F$9</f>
        <v>0.008171354801170974</v>
      </c>
      <c r="H61" s="267">
        <v>4883</v>
      </c>
      <c r="I61" s="268">
        <v>4442</v>
      </c>
      <c r="J61" s="269"/>
      <c r="K61" s="268"/>
      <c r="L61" s="269">
        <f aca="true" t="shared" si="18" ref="L61:L68">SUM(H61:K61)</f>
        <v>9325</v>
      </c>
      <c r="M61" s="271">
        <f aca="true" t="shared" si="19" ref="M61:M68">IF(ISERROR(F61/L61-1),"         /0",(F61/L61-1))</f>
        <v>-0.03613941018766753</v>
      </c>
      <c r="N61" s="267">
        <v>31743</v>
      </c>
      <c r="O61" s="268">
        <v>32810</v>
      </c>
      <c r="P61" s="269"/>
      <c r="Q61" s="268"/>
      <c r="R61" s="269">
        <f aca="true" t="shared" si="20" ref="R61:R68">SUM(N61:Q61)</f>
        <v>64553</v>
      </c>
      <c r="S61" s="270">
        <f aca="true" t="shared" si="21" ref="S61:S68">R61/$R$9</f>
        <v>0.007959495878455083</v>
      </c>
      <c r="T61" s="267">
        <v>31843</v>
      </c>
      <c r="U61" s="268">
        <v>30120</v>
      </c>
      <c r="V61" s="269"/>
      <c r="W61" s="268"/>
      <c r="X61" s="269">
        <f aca="true" t="shared" si="22" ref="X61:X68">SUM(T61:W61)</f>
        <v>61963</v>
      </c>
      <c r="Y61" s="272">
        <f aca="true" t="shared" si="23" ref="Y61:Y68">IF(ISERROR(R61/X61-1),"         /0",(R61/X61-1))</f>
        <v>0.04179913819537462</v>
      </c>
    </row>
    <row r="62" spans="1:25" ht="19.5" customHeight="1">
      <c r="A62" s="266" t="s">
        <v>323</v>
      </c>
      <c r="B62" s="267">
        <v>4141</v>
      </c>
      <c r="C62" s="268">
        <v>4379</v>
      </c>
      <c r="D62" s="269">
        <v>0</v>
      </c>
      <c r="E62" s="268">
        <v>0</v>
      </c>
      <c r="F62" s="269">
        <f t="shared" si="16"/>
        <v>8520</v>
      </c>
      <c r="G62" s="270">
        <f t="shared" si="17"/>
        <v>0.007745877047838973</v>
      </c>
      <c r="H62" s="267">
        <v>4264</v>
      </c>
      <c r="I62" s="268">
        <v>4212</v>
      </c>
      <c r="J62" s="269"/>
      <c r="K62" s="268"/>
      <c r="L62" s="269">
        <f t="shared" si="18"/>
        <v>8476</v>
      </c>
      <c r="M62" s="271">
        <f t="shared" si="19"/>
        <v>0.0051911278905143465</v>
      </c>
      <c r="N62" s="267">
        <v>28828</v>
      </c>
      <c r="O62" s="268">
        <v>29318</v>
      </c>
      <c r="P62" s="269"/>
      <c r="Q62" s="268"/>
      <c r="R62" s="269">
        <f t="shared" si="20"/>
        <v>58146</v>
      </c>
      <c r="S62" s="270">
        <f t="shared" si="21"/>
        <v>0.00716950176364614</v>
      </c>
      <c r="T62" s="267">
        <v>34316</v>
      </c>
      <c r="U62" s="268">
        <v>31823</v>
      </c>
      <c r="V62" s="269"/>
      <c r="W62" s="268"/>
      <c r="X62" s="269">
        <f t="shared" si="22"/>
        <v>66139</v>
      </c>
      <c r="Y62" s="272">
        <f t="shared" si="23"/>
        <v>-0.12085153993861408</v>
      </c>
    </row>
    <row r="63" spans="1:25" ht="19.5" customHeight="1">
      <c r="A63" s="266" t="s">
        <v>324</v>
      </c>
      <c r="B63" s="267">
        <v>2404</v>
      </c>
      <c r="C63" s="268">
        <v>2215</v>
      </c>
      <c r="D63" s="269">
        <v>0</v>
      </c>
      <c r="E63" s="268">
        <v>0</v>
      </c>
      <c r="F63" s="269">
        <f t="shared" si="16"/>
        <v>4619</v>
      </c>
      <c r="G63" s="270">
        <f t="shared" si="17"/>
        <v>0.004199319962907067</v>
      </c>
      <c r="H63" s="267">
        <v>2716</v>
      </c>
      <c r="I63" s="268">
        <v>1964</v>
      </c>
      <c r="J63" s="269">
        <v>0</v>
      </c>
      <c r="K63" s="268"/>
      <c r="L63" s="269">
        <f t="shared" si="18"/>
        <v>4680</v>
      </c>
      <c r="M63" s="271">
        <f t="shared" si="19"/>
        <v>-0.013034188034187988</v>
      </c>
      <c r="N63" s="267">
        <v>18381</v>
      </c>
      <c r="O63" s="268">
        <v>18212</v>
      </c>
      <c r="P63" s="269">
        <v>0</v>
      </c>
      <c r="Q63" s="268">
        <v>0</v>
      </c>
      <c r="R63" s="269">
        <f t="shared" si="20"/>
        <v>36593</v>
      </c>
      <c r="S63" s="270">
        <f t="shared" si="21"/>
        <v>0.004511979810083294</v>
      </c>
      <c r="T63" s="267">
        <v>15741</v>
      </c>
      <c r="U63" s="268">
        <v>15982</v>
      </c>
      <c r="V63" s="269">
        <v>0</v>
      </c>
      <c r="W63" s="268"/>
      <c r="X63" s="269">
        <f t="shared" si="22"/>
        <v>31723</v>
      </c>
      <c r="Y63" s="272">
        <f t="shared" si="23"/>
        <v>0.15351637613088287</v>
      </c>
    </row>
    <row r="64" spans="1:25" ht="19.5" customHeight="1">
      <c r="A64" s="266" t="s">
        <v>325</v>
      </c>
      <c r="B64" s="267">
        <v>1085</v>
      </c>
      <c r="C64" s="268">
        <v>1136</v>
      </c>
      <c r="D64" s="269">
        <v>5</v>
      </c>
      <c r="E64" s="268">
        <v>0</v>
      </c>
      <c r="F64" s="269">
        <f t="shared" si="16"/>
        <v>2226</v>
      </c>
      <c r="G64" s="270">
        <f t="shared" si="17"/>
        <v>0.0020237467498227177</v>
      </c>
      <c r="H64" s="267">
        <v>967</v>
      </c>
      <c r="I64" s="268">
        <v>1050</v>
      </c>
      <c r="J64" s="269"/>
      <c r="K64" s="268"/>
      <c r="L64" s="269">
        <f t="shared" si="18"/>
        <v>2017</v>
      </c>
      <c r="M64" s="271">
        <f t="shared" si="19"/>
        <v>0.10361923648983629</v>
      </c>
      <c r="N64" s="267">
        <v>11707</v>
      </c>
      <c r="O64" s="268">
        <v>8454</v>
      </c>
      <c r="P64" s="269">
        <v>87</v>
      </c>
      <c r="Q64" s="268">
        <v>0</v>
      </c>
      <c r="R64" s="269">
        <f t="shared" si="20"/>
        <v>20248</v>
      </c>
      <c r="S64" s="270">
        <f t="shared" si="21"/>
        <v>0.0024966132100283263</v>
      </c>
      <c r="T64" s="267">
        <v>10042</v>
      </c>
      <c r="U64" s="268">
        <v>7288</v>
      </c>
      <c r="V64" s="269">
        <v>12</v>
      </c>
      <c r="W64" s="268">
        <v>0</v>
      </c>
      <c r="X64" s="269">
        <f t="shared" si="22"/>
        <v>17342</v>
      </c>
      <c r="Y64" s="272">
        <f t="shared" si="23"/>
        <v>0.16757006112328443</v>
      </c>
    </row>
    <row r="65" spans="1:25" ht="19.5" customHeight="1">
      <c r="A65" s="266" t="s">
        <v>326</v>
      </c>
      <c r="B65" s="267">
        <v>456</v>
      </c>
      <c r="C65" s="268">
        <v>944</v>
      </c>
      <c r="D65" s="269">
        <v>0</v>
      </c>
      <c r="E65" s="268">
        <v>0</v>
      </c>
      <c r="F65" s="269">
        <f>SUM(B65:E65)</f>
        <v>1400</v>
      </c>
      <c r="G65" s="270">
        <f>F65/$F$9</f>
        <v>0.0012727966980017092</v>
      </c>
      <c r="H65" s="267">
        <v>751</v>
      </c>
      <c r="I65" s="268">
        <v>990</v>
      </c>
      <c r="J65" s="269"/>
      <c r="K65" s="268"/>
      <c r="L65" s="269">
        <f>SUM(H65:K65)</f>
        <v>1741</v>
      </c>
      <c r="M65" s="271">
        <f>IF(ISERROR(F65/L65-1),"         /0",(F65/L65-1))</f>
        <v>-0.19586444572085004</v>
      </c>
      <c r="N65" s="267">
        <v>6192</v>
      </c>
      <c r="O65" s="268">
        <v>6504</v>
      </c>
      <c r="P65" s="269"/>
      <c r="Q65" s="268"/>
      <c r="R65" s="269">
        <f>SUM(N65:Q65)</f>
        <v>12696</v>
      </c>
      <c r="S65" s="270">
        <f>R65/$R$9</f>
        <v>0.001565438626754229</v>
      </c>
      <c r="T65" s="267">
        <v>3554</v>
      </c>
      <c r="U65" s="268">
        <v>4510</v>
      </c>
      <c r="V65" s="269"/>
      <c r="W65" s="268"/>
      <c r="X65" s="269">
        <f>SUM(T65:W65)</f>
        <v>8064</v>
      </c>
      <c r="Y65" s="272">
        <f>IF(ISERROR(R65/X65-1),"         /0",(R65/X65-1))</f>
        <v>0.5744047619047619</v>
      </c>
    </row>
    <row r="66" spans="1:25" ht="19.5" customHeight="1">
      <c r="A66" s="266" t="s">
        <v>327</v>
      </c>
      <c r="B66" s="267">
        <v>736</v>
      </c>
      <c r="C66" s="268">
        <v>601</v>
      </c>
      <c r="D66" s="269">
        <v>2</v>
      </c>
      <c r="E66" s="268">
        <v>0</v>
      </c>
      <c r="F66" s="269">
        <f>SUM(B66:E66)</f>
        <v>1339</v>
      </c>
      <c r="G66" s="270">
        <f>F66/$F$9</f>
        <v>0.0012173391275887777</v>
      </c>
      <c r="H66" s="267">
        <v>878</v>
      </c>
      <c r="I66" s="268">
        <v>593</v>
      </c>
      <c r="J66" s="269"/>
      <c r="K66" s="268"/>
      <c r="L66" s="269">
        <f>SUM(H66:K66)</f>
        <v>1471</v>
      </c>
      <c r="M66" s="271">
        <f>IF(ISERROR(F66/L66-1),"         /0",(F66/L66-1))</f>
        <v>-0.08973487423521409</v>
      </c>
      <c r="N66" s="267">
        <v>5939</v>
      </c>
      <c r="O66" s="268">
        <v>4118</v>
      </c>
      <c r="P66" s="269">
        <v>3</v>
      </c>
      <c r="Q66" s="268">
        <v>0</v>
      </c>
      <c r="R66" s="269">
        <f>SUM(N66:Q66)</f>
        <v>10060</v>
      </c>
      <c r="S66" s="270">
        <f>R66/$R$9</f>
        <v>0.0012404152949864165</v>
      </c>
      <c r="T66" s="267">
        <v>7116</v>
      </c>
      <c r="U66" s="268">
        <v>4851</v>
      </c>
      <c r="V66" s="269"/>
      <c r="W66" s="268"/>
      <c r="X66" s="269">
        <f>SUM(T66:W66)</f>
        <v>11967</v>
      </c>
      <c r="Y66" s="272">
        <f>IF(ISERROR(R66/X66-1),"         /0",(R66/X66-1))</f>
        <v>-0.15935489262137548</v>
      </c>
    </row>
    <row r="67" spans="1:25" ht="19.5" customHeight="1">
      <c r="A67" s="266" t="s">
        <v>328</v>
      </c>
      <c r="B67" s="267">
        <v>730</v>
      </c>
      <c r="C67" s="268">
        <v>526</v>
      </c>
      <c r="D67" s="269">
        <v>6</v>
      </c>
      <c r="E67" s="268">
        <v>0</v>
      </c>
      <c r="F67" s="269">
        <f t="shared" si="16"/>
        <v>1262</v>
      </c>
      <c r="G67" s="270">
        <f t="shared" si="17"/>
        <v>0.0011473353091986836</v>
      </c>
      <c r="H67" s="267">
        <v>384</v>
      </c>
      <c r="I67" s="268">
        <v>288</v>
      </c>
      <c r="J67" s="269"/>
      <c r="K67" s="268"/>
      <c r="L67" s="269">
        <f t="shared" si="18"/>
        <v>672</v>
      </c>
      <c r="M67" s="271">
        <f t="shared" si="19"/>
        <v>0.8779761904761905</v>
      </c>
      <c r="N67" s="267">
        <v>4664</v>
      </c>
      <c r="O67" s="268">
        <v>3973</v>
      </c>
      <c r="P67" s="269">
        <v>12</v>
      </c>
      <c r="Q67" s="268">
        <v>0</v>
      </c>
      <c r="R67" s="269">
        <f t="shared" si="20"/>
        <v>8649</v>
      </c>
      <c r="S67" s="270">
        <f t="shared" si="21"/>
        <v>0.0010664365692184409</v>
      </c>
      <c r="T67" s="267">
        <v>3701</v>
      </c>
      <c r="U67" s="268">
        <v>2915</v>
      </c>
      <c r="V67" s="269">
        <v>6</v>
      </c>
      <c r="W67" s="268">
        <v>0</v>
      </c>
      <c r="X67" s="269">
        <f t="shared" si="22"/>
        <v>6622</v>
      </c>
      <c r="Y67" s="272">
        <f t="shared" si="23"/>
        <v>0.3061008758683177</v>
      </c>
    </row>
    <row r="68" spans="1:25" ht="19.5" customHeight="1">
      <c r="A68" s="266" t="s">
        <v>329</v>
      </c>
      <c r="B68" s="267">
        <v>464</v>
      </c>
      <c r="C68" s="268">
        <v>429</v>
      </c>
      <c r="D68" s="269">
        <v>0</v>
      </c>
      <c r="E68" s="268">
        <v>0</v>
      </c>
      <c r="F68" s="269">
        <f t="shared" si="16"/>
        <v>893</v>
      </c>
      <c r="G68" s="270">
        <f t="shared" si="17"/>
        <v>0.0008118624652253759</v>
      </c>
      <c r="H68" s="267">
        <v>460</v>
      </c>
      <c r="I68" s="268">
        <v>385</v>
      </c>
      <c r="J68" s="269"/>
      <c r="K68" s="268"/>
      <c r="L68" s="269">
        <f t="shared" si="18"/>
        <v>845</v>
      </c>
      <c r="M68" s="271">
        <f t="shared" si="19"/>
        <v>0.056804733727810586</v>
      </c>
      <c r="N68" s="267">
        <v>4414</v>
      </c>
      <c r="O68" s="268">
        <v>4376</v>
      </c>
      <c r="P68" s="269">
        <v>2</v>
      </c>
      <c r="Q68" s="268">
        <v>0</v>
      </c>
      <c r="R68" s="269">
        <f t="shared" si="20"/>
        <v>8792</v>
      </c>
      <c r="S68" s="270">
        <f t="shared" si="21"/>
        <v>0.0010840687150616873</v>
      </c>
      <c r="T68" s="267">
        <v>3803</v>
      </c>
      <c r="U68" s="268">
        <v>3642</v>
      </c>
      <c r="V68" s="269">
        <v>2</v>
      </c>
      <c r="W68" s="268">
        <v>0</v>
      </c>
      <c r="X68" s="269">
        <f t="shared" si="22"/>
        <v>7447</v>
      </c>
      <c r="Y68" s="272">
        <f t="shared" si="23"/>
        <v>0.18060964146636227</v>
      </c>
    </row>
    <row r="69" spans="1:25" ht="19.5" customHeight="1">
      <c r="A69" s="266" t="s">
        <v>330</v>
      </c>
      <c r="B69" s="267">
        <v>287</v>
      </c>
      <c r="C69" s="268">
        <v>310</v>
      </c>
      <c r="D69" s="269">
        <v>0</v>
      </c>
      <c r="E69" s="268">
        <v>0</v>
      </c>
      <c r="F69" s="269">
        <f>SUM(B69:E69)</f>
        <v>597</v>
      </c>
      <c r="G69" s="270">
        <f>F69/$F$9</f>
        <v>0.0005427568776478717</v>
      </c>
      <c r="H69" s="267">
        <v>280</v>
      </c>
      <c r="I69" s="268">
        <v>366</v>
      </c>
      <c r="J69" s="269"/>
      <c r="K69" s="268"/>
      <c r="L69" s="269">
        <f>SUM(H69:K69)</f>
        <v>646</v>
      </c>
      <c r="M69" s="271">
        <f>IF(ISERROR(F69/L69-1),"         /0",(F69/L69-1))</f>
        <v>-0.07585139318885448</v>
      </c>
      <c r="N69" s="267">
        <v>2707</v>
      </c>
      <c r="O69" s="268">
        <v>2559</v>
      </c>
      <c r="P69" s="269"/>
      <c r="Q69" s="268"/>
      <c r="R69" s="269">
        <f>SUM(N69:Q69)</f>
        <v>5266</v>
      </c>
      <c r="S69" s="270">
        <f>R69/$R$9</f>
        <v>0.0006493068532205237</v>
      </c>
      <c r="T69" s="267">
        <v>3514</v>
      </c>
      <c r="U69" s="268">
        <v>2521</v>
      </c>
      <c r="V69" s="269"/>
      <c r="W69" s="268"/>
      <c r="X69" s="269">
        <f>SUM(T69:W69)</f>
        <v>6035</v>
      </c>
      <c r="Y69" s="272">
        <f>IF(ISERROR(R69/X69-1),"         /0",(R69/X69-1))</f>
        <v>-0.12742336371168184</v>
      </c>
    </row>
    <row r="70" spans="1:25" ht="19.5" customHeight="1" thickBot="1">
      <c r="A70" s="266" t="s">
        <v>275</v>
      </c>
      <c r="B70" s="267">
        <v>23888</v>
      </c>
      <c r="C70" s="268">
        <v>23186</v>
      </c>
      <c r="D70" s="269">
        <v>13</v>
      </c>
      <c r="E70" s="268">
        <v>0</v>
      </c>
      <c r="F70" s="269">
        <f>SUM(B70:E70)</f>
        <v>47087</v>
      </c>
      <c r="G70" s="270">
        <f>F70/$F$9</f>
        <v>0.04280869865629034</v>
      </c>
      <c r="H70" s="267">
        <v>25367</v>
      </c>
      <c r="I70" s="268">
        <v>21665</v>
      </c>
      <c r="J70" s="269"/>
      <c r="K70" s="268">
        <v>0</v>
      </c>
      <c r="L70" s="269">
        <f>SUM(H70:K70)</f>
        <v>47032</v>
      </c>
      <c r="M70" s="271">
        <f>IF(ISERROR(F70/L70-1),"         /0",(F70/L70-1))</f>
        <v>0.0011694165674434043</v>
      </c>
      <c r="N70" s="267">
        <v>182210</v>
      </c>
      <c r="O70" s="268">
        <v>168265</v>
      </c>
      <c r="P70" s="269">
        <v>90</v>
      </c>
      <c r="Q70" s="268">
        <v>1</v>
      </c>
      <c r="R70" s="269">
        <f>SUM(N70:Q70)</f>
        <v>350566</v>
      </c>
      <c r="S70" s="270">
        <f>R70/$R$9</f>
        <v>0.043225390487297025</v>
      </c>
      <c r="T70" s="267">
        <v>164930</v>
      </c>
      <c r="U70" s="268">
        <v>143219</v>
      </c>
      <c r="V70" s="269">
        <v>47</v>
      </c>
      <c r="W70" s="268">
        <v>34</v>
      </c>
      <c r="X70" s="269">
        <f>SUM(T70:W70)</f>
        <v>308230</v>
      </c>
      <c r="Y70" s="272">
        <f>IF(ISERROR(R70/X70-1),"         /0",(R70/X70-1))</f>
        <v>0.1373519774194596</v>
      </c>
    </row>
    <row r="71" spans="1:25" s="112" customFormat="1" ht="19.5" customHeight="1">
      <c r="A71" s="119" t="s">
        <v>53</v>
      </c>
      <c r="B71" s="116">
        <f>SUM(B72:B91)</f>
        <v>160161</v>
      </c>
      <c r="C71" s="115">
        <f>SUM(C72:C91)</f>
        <v>153025</v>
      </c>
      <c r="D71" s="114">
        <f>SUM(D72:D91)</f>
        <v>100</v>
      </c>
      <c r="E71" s="115">
        <f>SUM(E72:E91)</f>
        <v>21</v>
      </c>
      <c r="F71" s="114">
        <f>SUM(B71:E71)</f>
        <v>313307</v>
      </c>
      <c r="G71" s="117">
        <f>F71/$F$9</f>
        <v>0.2848400821863011</v>
      </c>
      <c r="H71" s="116">
        <f>SUM(H72:H91)</f>
        <v>160745</v>
      </c>
      <c r="I71" s="115">
        <f>SUM(I72:I91)</f>
        <v>149328</v>
      </c>
      <c r="J71" s="114">
        <f>SUM(J72:J91)</f>
        <v>277</v>
      </c>
      <c r="K71" s="115">
        <f>SUM(K72:K91)</f>
        <v>262</v>
      </c>
      <c r="L71" s="114">
        <f>SUM(H71:K71)</f>
        <v>310612</v>
      </c>
      <c r="M71" s="118">
        <f>IF(ISERROR(F71/L71-1),"         /0",(F71/L71-1))</f>
        <v>0.008676419455784012</v>
      </c>
      <c r="N71" s="116">
        <f>SUM(N72:N91)</f>
        <v>1202263</v>
      </c>
      <c r="O71" s="115">
        <f>SUM(O72:O91)</f>
        <v>1164651</v>
      </c>
      <c r="P71" s="114">
        <f>SUM(P72:P91)</f>
        <v>3168</v>
      </c>
      <c r="Q71" s="115">
        <f>SUM(Q72:Q91)</f>
        <v>2821</v>
      </c>
      <c r="R71" s="114">
        <f>SUM(N71:Q71)</f>
        <v>2372903</v>
      </c>
      <c r="S71" s="117">
        <f>R71/$R$9</f>
        <v>0.29258301935578057</v>
      </c>
      <c r="T71" s="116">
        <f>SUM(T72:T91)</f>
        <v>1151431</v>
      </c>
      <c r="U71" s="115">
        <f>SUM(U72:U91)</f>
        <v>1102197</v>
      </c>
      <c r="V71" s="114">
        <f>SUM(V72:V91)</f>
        <v>5494</v>
      </c>
      <c r="W71" s="115">
        <f>SUM(W72:W91)</f>
        <v>5753</v>
      </c>
      <c r="X71" s="114">
        <f>SUM(T71:W71)</f>
        <v>2264875</v>
      </c>
      <c r="Y71" s="113">
        <f>IF(ISERROR(R71/X71-1),"         /0",(R71/X71-1))</f>
        <v>0.0476971135272366</v>
      </c>
    </row>
    <row r="72" spans="1:25" s="104" customFormat="1" ht="19.5" customHeight="1">
      <c r="A72" s="259" t="s">
        <v>331</v>
      </c>
      <c r="B72" s="260">
        <v>29771</v>
      </c>
      <c r="C72" s="261">
        <v>27858</v>
      </c>
      <c r="D72" s="262">
        <v>4</v>
      </c>
      <c r="E72" s="261">
        <v>4</v>
      </c>
      <c r="F72" s="262">
        <f>SUM(B72:E72)</f>
        <v>57637</v>
      </c>
      <c r="G72" s="263">
        <f>F72/$F$9</f>
        <v>0.052400130916231795</v>
      </c>
      <c r="H72" s="260">
        <v>36262</v>
      </c>
      <c r="I72" s="261">
        <v>32494</v>
      </c>
      <c r="J72" s="262">
        <v>140</v>
      </c>
      <c r="K72" s="261">
        <v>128</v>
      </c>
      <c r="L72" s="262">
        <f>SUM(H72:K72)</f>
        <v>69024</v>
      </c>
      <c r="M72" s="264">
        <f>IF(ISERROR(F72/L72-1),"         /0",(F72/L72-1))</f>
        <v>-0.16497160407974043</v>
      </c>
      <c r="N72" s="260">
        <v>233662</v>
      </c>
      <c r="O72" s="261">
        <v>223828</v>
      </c>
      <c r="P72" s="262">
        <v>1206</v>
      </c>
      <c r="Q72" s="261">
        <v>1171</v>
      </c>
      <c r="R72" s="262">
        <f>SUM(N72:Q72)</f>
        <v>459867</v>
      </c>
      <c r="S72" s="263">
        <f>R72/$R$9</f>
        <v>0.05670239169577718</v>
      </c>
      <c r="T72" s="280">
        <v>254193</v>
      </c>
      <c r="U72" s="261">
        <v>235988</v>
      </c>
      <c r="V72" s="262">
        <v>4052</v>
      </c>
      <c r="W72" s="261">
        <v>4168</v>
      </c>
      <c r="X72" s="262">
        <f>SUM(T72:W72)</f>
        <v>498401</v>
      </c>
      <c r="Y72" s="265">
        <f>IF(ISERROR(R72/X72-1),"         /0",(R72/X72-1))</f>
        <v>-0.07731525418287688</v>
      </c>
    </row>
    <row r="73" spans="1:25" s="104" customFormat="1" ht="19.5" customHeight="1">
      <c r="A73" s="266" t="s">
        <v>332</v>
      </c>
      <c r="B73" s="267">
        <v>22350</v>
      </c>
      <c r="C73" s="268">
        <v>21879</v>
      </c>
      <c r="D73" s="269">
        <v>10</v>
      </c>
      <c r="E73" s="268">
        <v>0</v>
      </c>
      <c r="F73" s="269">
        <f>SUM(B73:E73)</f>
        <v>44239</v>
      </c>
      <c r="G73" s="270">
        <f>F73/$F$9</f>
        <v>0.04021946651635544</v>
      </c>
      <c r="H73" s="267">
        <v>20398</v>
      </c>
      <c r="I73" s="268">
        <v>19160</v>
      </c>
      <c r="J73" s="269">
        <v>0</v>
      </c>
      <c r="K73" s="268">
        <v>0</v>
      </c>
      <c r="L73" s="269">
        <f>SUM(H73:K73)</f>
        <v>39558</v>
      </c>
      <c r="M73" s="271">
        <f>IF(ISERROR(F73/L73-1),"         /0",(F73/L73-1))</f>
        <v>0.11833257495323313</v>
      </c>
      <c r="N73" s="267">
        <v>157568</v>
      </c>
      <c r="O73" s="268">
        <v>158634</v>
      </c>
      <c r="P73" s="269">
        <v>10</v>
      </c>
      <c r="Q73" s="268">
        <v>18</v>
      </c>
      <c r="R73" s="269">
        <f>SUM(N73:Q73)</f>
        <v>316230</v>
      </c>
      <c r="S73" s="270">
        <f>R73/$R$9</f>
        <v>0.03899170265741098</v>
      </c>
      <c r="T73" s="281">
        <v>145688</v>
      </c>
      <c r="U73" s="268">
        <v>143401</v>
      </c>
      <c r="V73" s="269">
        <v>60</v>
      </c>
      <c r="W73" s="268">
        <v>0</v>
      </c>
      <c r="X73" s="269">
        <f>SUM(T73:W73)</f>
        <v>289149</v>
      </c>
      <c r="Y73" s="272">
        <f>IF(ISERROR(R73/X73-1),"         /0",(R73/X73-1))</f>
        <v>0.09365759521907391</v>
      </c>
    </row>
    <row r="74" spans="1:25" s="104" customFormat="1" ht="19.5" customHeight="1">
      <c r="A74" s="266" t="s">
        <v>333</v>
      </c>
      <c r="B74" s="267">
        <v>15869</v>
      </c>
      <c r="C74" s="268">
        <v>14351</v>
      </c>
      <c r="D74" s="269">
        <v>0</v>
      </c>
      <c r="E74" s="268">
        <v>0</v>
      </c>
      <c r="F74" s="269">
        <f>SUM(B74:E74)</f>
        <v>30220</v>
      </c>
      <c r="G74" s="270">
        <f>F74/$F$9</f>
        <v>0.027474225866865466</v>
      </c>
      <c r="H74" s="267">
        <v>18518</v>
      </c>
      <c r="I74" s="268">
        <v>16314</v>
      </c>
      <c r="J74" s="269">
        <v>15</v>
      </c>
      <c r="K74" s="268">
        <v>8</v>
      </c>
      <c r="L74" s="269">
        <f>SUM(H74:K74)</f>
        <v>34855</v>
      </c>
      <c r="M74" s="271">
        <f>IF(ISERROR(F74/L74-1),"         /0",(F74/L74-1))</f>
        <v>-0.13297948644383872</v>
      </c>
      <c r="N74" s="267">
        <v>119352</v>
      </c>
      <c r="O74" s="268">
        <v>114547</v>
      </c>
      <c r="P74" s="269">
        <v>21</v>
      </c>
      <c r="Q74" s="268">
        <v>17</v>
      </c>
      <c r="R74" s="269">
        <f>SUM(N74:Q74)</f>
        <v>233937</v>
      </c>
      <c r="S74" s="270">
        <f>R74/$R$9</f>
        <v>0.028844834280639893</v>
      </c>
      <c r="T74" s="281">
        <v>129231</v>
      </c>
      <c r="U74" s="268">
        <v>122759</v>
      </c>
      <c r="V74" s="269">
        <v>207</v>
      </c>
      <c r="W74" s="268">
        <v>255</v>
      </c>
      <c r="X74" s="269">
        <f>SUM(T74:W74)</f>
        <v>252452</v>
      </c>
      <c r="Y74" s="272">
        <f>IF(ISERROR(R74/X74-1),"         /0",(R74/X74-1))</f>
        <v>-0.07334067466290617</v>
      </c>
    </row>
    <row r="75" spans="1:25" s="104" customFormat="1" ht="19.5" customHeight="1">
      <c r="A75" s="266" t="s">
        <v>334</v>
      </c>
      <c r="B75" s="267">
        <v>11352</v>
      </c>
      <c r="C75" s="268">
        <v>12721</v>
      </c>
      <c r="D75" s="269">
        <v>4</v>
      </c>
      <c r="E75" s="268">
        <v>0</v>
      </c>
      <c r="F75" s="269">
        <f>SUM(B75:E75)</f>
        <v>24077</v>
      </c>
      <c r="G75" s="270">
        <f>F75/$F$9</f>
        <v>0.02188937578413368</v>
      </c>
      <c r="H75" s="267">
        <v>8231</v>
      </c>
      <c r="I75" s="268">
        <v>9040</v>
      </c>
      <c r="J75" s="269"/>
      <c r="K75" s="268"/>
      <c r="L75" s="269">
        <f>SUM(H75:K75)</f>
        <v>17271</v>
      </c>
      <c r="M75" s="271">
        <f>IF(ISERROR(F75/L75-1),"         /0",(F75/L75-1))</f>
        <v>0.394070986045973</v>
      </c>
      <c r="N75" s="267">
        <v>92564</v>
      </c>
      <c r="O75" s="268">
        <v>103907</v>
      </c>
      <c r="P75" s="269">
        <v>454</v>
      </c>
      <c r="Q75" s="268">
        <v>438</v>
      </c>
      <c r="R75" s="269">
        <f>SUM(N75:Q75)</f>
        <v>197363</v>
      </c>
      <c r="S75" s="270">
        <f>R75/$R$9</f>
        <v>0.024335197203221085</v>
      </c>
      <c r="T75" s="281">
        <v>70209</v>
      </c>
      <c r="U75" s="268">
        <v>75212</v>
      </c>
      <c r="V75" s="269">
        <v>298</v>
      </c>
      <c r="W75" s="268">
        <v>298</v>
      </c>
      <c r="X75" s="269">
        <f>SUM(T75:W75)</f>
        <v>146017</v>
      </c>
      <c r="Y75" s="272">
        <f>IF(ISERROR(R75/X75-1),"         /0",(R75/X75-1))</f>
        <v>0.3516439866590877</v>
      </c>
    </row>
    <row r="76" spans="1:25" s="104" customFormat="1" ht="19.5" customHeight="1">
      <c r="A76" s="266" t="s">
        <v>335</v>
      </c>
      <c r="B76" s="267">
        <v>9574</v>
      </c>
      <c r="C76" s="268">
        <v>9250</v>
      </c>
      <c r="D76" s="269">
        <v>3</v>
      </c>
      <c r="E76" s="268">
        <v>3</v>
      </c>
      <c r="F76" s="269">
        <f>SUM(B76:E76)</f>
        <v>18830</v>
      </c>
      <c r="G76" s="270">
        <f>F76/$F$9</f>
        <v>0.01711911558812299</v>
      </c>
      <c r="H76" s="267">
        <v>11651</v>
      </c>
      <c r="I76" s="268">
        <v>11028</v>
      </c>
      <c r="J76" s="269">
        <v>112</v>
      </c>
      <c r="K76" s="268">
        <v>118</v>
      </c>
      <c r="L76" s="269">
        <f>SUM(H76:K76)</f>
        <v>22909</v>
      </c>
      <c r="M76" s="271">
        <f>IF(ISERROR(F76/L76-1),"         /0",(F76/L76-1))</f>
        <v>-0.178052293858309</v>
      </c>
      <c r="N76" s="267">
        <v>68903</v>
      </c>
      <c r="O76" s="268">
        <v>64734</v>
      </c>
      <c r="P76" s="269">
        <v>139</v>
      </c>
      <c r="Q76" s="268">
        <v>238</v>
      </c>
      <c r="R76" s="269">
        <f>SUM(N76:Q76)</f>
        <v>134014</v>
      </c>
      <c r="S76" s="270">
        <f>R76/$R$9</f>
        <v>0.016524156594662984</v>
      </c>
      <c r="T76" s="281">
        <v>79232</v>
      </c>
      <c r="U76" s="268">
        <v>70157</v>
      </c>
      <c r="V76" s="269">
        <v>536</v>
      </c>
      <c r="W76" s="268">
        <v>661</v>
      </c>
      <c r="X76" s="269">
        <f>SUM(T76:W76)</f>
        <v>150586</v>
      </c>
      <c r="Y76" s="272">
        <f>IF(ISERROR(R76/X76-1),"         /0",(R76/X76-1))</f>
        <v>-0.11005007105574227</v>
      </c>
    </row>
    <row r="77" spans="1:25" s="104" customFormat="1" ht="19.5" customHeight="1">
      <c r="A77" s="266" t="s">
        <v>336</v>
      </c>
      <c r="B77" s="267">
        <v>8410</v>
      </c>
      <c r="C77" s="268">
        <v>8885</v>
      </c>
      <c r="D77" s="269">
        <v>0</v>
      </c>
      <c r="E77" s="268">
        <v>0</v>
      </c>
      <c r="F77" s="269">
        <f>SUM(B77:E77)</f>
        <v>17295</v>
      </c>
      <c r="G77" s="270">
        <f>F77/$F$9</f>
        <v>0.015723584922813973</v>
      </c>
      <c r="H77" s="267">
        <v>5697</v>
      </c>
      <c r="I77" s="268">
        <v>5906</v>
      </c>
      <c r="J77" s="269"/>
      <c r="K77" s="268"/>
      <c r="L77" s="269">
        <f>SUM(H77:K77)</f>
        <v>11603</v>
      </c>
      <c r="M77" s="271">
        <f>IF(ISERROR(F77/L77-1),"         /0",(F77/L77-1))</f>
        <v>0.490562785486512</v>
      </c>
      <c r="N77" s="267">
        <v>61689</v>
      </c>
      <c r="O77" s="268">
        <v>59620</v>
      </c>
      <c r="P77" s="269">
        <v>4</v>
      </c>
      <c r="Q77" s="268">
        <v>5</v>
      </c>
      <c r="R77" s="269">
        <f>SUM(N77:Q77)</f>
        <v>121318</v>
      </c>
      <c r="S77" s="270">
        <f>R77/$R$9</f>
        <v>0.014958717967908755</v>
      </c>
      <c r="T77" s="281">
        <v>44796</v>
      </c>
      <c r="U77" s="268">
        <v>44013</v>
      </c>
      <c r="V77" s="269">
        <v>28</v>
      </c>
      <c r="W77" s="268">
        <v>0</v>
      </c>
      <c r="X77" s="269">
        <f>SUM(T77:W77)</f>
        <v>88837</v>
      </c>
      <c r="Y77" s="272">
        <f>IF(ISERROR(R77/X77-1),"         /0",(R77/X77-1))</f>
        <v>0.36562468340894005</v>
      </c>
    </row>
    <row r="78" spans="1:25" s="104" customFormat="1" ht="19.5" customHeight="1">
      <c r="A78" s="266" t="s">
        <v>337</v>
      </c>
      <c r="B78" s="267">
        <v>5031</v>
      </c>
      <c r="C78" s="268">
        <v>4546</v>
      </c>
      <c r="D78" s="269">
        <v>1</v>
      </c>
      <c r="E78" s="268">
        <v>1</v>
      </c>
      <c r="F78" s="269">
        <f>SUM(B78:E78)</f>
        <v>9579</v>
      </c>
      <c r="G78" s="270">
        <f>F78/$F$9</f>
        <v>0.00870865683582741</v>
      </c>
      <c r="H78" s="267">
        <v>6645</v>
      </c>
      <c r="I78" s="268">
        <v>5821</v>
      </c>
      <c r="J78" s="269">
        <v>1</v>
      </c>
      <c r="K78" s="268"/>
      <c r="L78" s="269">
        <f>SUM(H78:K78)</f>
        <v>12467</v>
      </c>
      <c r="M78" s="271">
        <f>IF(ISERROR(F78/L78-1),"         /0",(F78/L78-1))</f>
        <v>-0.23165156011871335</v>
      </c>
      <c r="N78" s="267">
        <v>43677</v>
      </c>
      <c r="O78" s="268">
        <v>40274</v>
      </c>
      <c r="P78" s="269">
        <v>3</v>
      </c>
      <c r="Q78" s="268">
        <v>1</v>
      </c>
      <c r="R78" s="269">
        <f>SUM(N78:Q78)</f>
        <v>83955</v>
      </c>
      <c r="S78" s="270">
        <f>R78/$R$9</f>
        <v>0.010351795834054135</v>
      </c>
      <c r="T78" s="281">
        <v>46527</v>
      </c>
      <c r="U78" s="268">
        <v>41125</v>
      </c>
      <c r="V78" s="269">
        <v>1</v>
      </c>
      <c r="W78" s="268">
        <v>1</v>
      </c>
      <c r="X78" s="269">
        <f>SUM(T78:W78)</f>
        <v>87654</v>
      </c>
      <c r="Y78" s="272">
        <f>IF(ISERROR(R78/X78-1),"         /0",(R78/X78-1))</f>
        <v>-0.042200013690190996</v>
      </c>
    </row>
    <row r="79" spans="1:25" s="104" customFormat="1" ht="19.5" customHeight="1">
      <c r="A79" s="266" t="s">
        <v>338</v>
      </c>
      <c r="B79" s="267">
        <v>4406</v>
      </c>
      <c r="C79" s="268">
        <v>4063</v>
      </c>
      <c r="D79" s="269">
        <v>0</v>
      </c>
      <c r="E79" s="268">
        <v>0</v>
      </c>
      <c r="F79" s="269">
        <f>SUM(B79:E79)</f>
        <v>8469</v>
      </c>
      <c r="G79" s="270">
        <f>F79/$F$9</f>
        <v>0.007699510882411768</v>
      </c>
      <c r="H79" s="267">
        <v>4955</v>
      </c>
      <c r="I79" s="268">
        <v>4349</v>
      </c>
      <c r="J79" s="269"/>
      <c r="K79" s="268"/>
      <c r="L79" s="269">
        <f>SUM(H79:K79)</f>
        <v>9304</v>
      </c>
      <c r="M79" s="271">
        <f>IF(ISERROR(F79/L79-1),"         /0",(F79/L79-1))</f>
        <v>-0.08974634565778161</v>
      </c>
      <c r="N79" s="267">
        <v>33764</v>
      </c>
      <c r="O79" s="268">
        <v>31928</v>
      </c>
      <c r="P79" s="269"/>
      <c r="Q79" s="268"/>
      <c r="R79" s="269">
        <f>SUM(N79:Q79)</f>
        <v>65692</v>
      </c>
      <c r="S79" s="270">
        <f>R79/$R$9</f>
        <v>0.008099936536605136</v>
      </c>
      <c r="T79" s="281">
        <v>35724</v>
      </c>
      <c r="U79" s="268">
        <v>32514</v>
      </c>
      <c r="V79" s="269">
        <v>3</v>
      </c>
      <c r="W79" s="268"/>
      <c r="X79" s="269">
        <f>SUM(T79:W79)</f>
        <v>68241</v>
      </c>
      <c r="Y79" s="272">
        <f>IF(ISERROR(R79/X79-1),"         /0",(R79/X79-1))</f>
        <v>-0.03735291100657967</v>
      </c>
    </row>
    <row r="80" spans="1:25" s="104" customFormat="1" ht="19.5" customHeight="1">
      <c r="A80" s="266" t="s">
        <v>339</v>
      </c>
      <c r="B80" s="267">
        <v>3569</v>
      </c>
      <c r="C80" s="268">
        <v>4030</v>
      </c>
      <c r="D80" s="269">
        <v>1</v>
      </c>
      <c r="E80" s="268">
        <v>1</v>
      </c>
      <c r="F80" s="269">
        <f>SUM(B80:E80)</f>
        <v>7601</v>
      </c>
      <c r="G80" s="270">
        <f>F80/$F$9</f>
        <v>0.006910376929650708</v>
      </c>
      <c r="H80" s="267">
        <v>2921</v>
      </c>
      <c r="I80" s="268">
        <v>3229</v>
      </c>
      <c r="J80" s="269"/>
      <c r="K80" s="268"/>
      <c r="L80" s="269">
        <f>SUM(H80:K80)</f>
        <v>6150</v>
      </c>
      <c r="M80" s="271">
        <f>IF(ISERROR(F80/L80-1),"         /0",(F80/L80-1))</f>
        <v>0.2359349593495934</v>
      </c>
      <c r="N80" s="267">
        <v>26184</v>
      </c>
      <c r="O80" s="268">
        <v>27078</v>
      </c>
      <c r="P80" s="269">
        <v>412</v>
      </c>
      <c r="Q80" s="268">
        <v>207</v>
      </c>
      <c r="R80" s="269">
        <f>SUM(N80:Q80)</f>
        <v>53881</v>
      </c>
      <c r="S80" s="270">
        <f>R80/$R$9</f>
        <v>0.006643619931328341</v>
      </c>
      <c r="T80" s="281">
        <v>24021</v>
      </c>
      <c r="U80" s="268">
        <v>26486</v>
      </c>
      <c r="V80" s="269">
        <v>95</v>
      </c>
      <c r="W80" s="268">
        <v>97</v>
      </c>
      <c r="X80" s="269">
        <f>SUM(T80:W80)</f>
        <v>50699</v>
      </c>
      <c r="Y80" s="272">
        <f>IF(ISERROR(R80/X80-1),"         /0",(R80/X80-1))</f>
        <v>0.06276257914357286</v>
      </c>
    </row>
    <row r="81" spans="1:25" s="104" customFormat="1" ht="19.5" customHeight="1">
      <c r="A81" s="266" t="s">
        <v>340</v>
      </c>
      <c r="B81" s="267">
        <v>3689</v>
      </c>
      <c r="C81" s="268">
        <v>3385</v>
      </c>
      <c r="D81" s="269">
        <v>0</v>
      </c>
      <c r="E81" s="268">
        <v>0</v>
      </c>
      <c r="F81" s="269">
        <f aca="true" t="shared" si="24" ref="F81:F87">SUM(B81:E81)</f>
        <v>7074</v>
      </c>
      <c r="G81" s="270">
        <f aca="true" t="shared" si="25" ref="G81:G87">F81/$F$9</f>
        <v>0.006431259886902922</v>
      </c>
      <c r="H81" s="267">
        <v>3944</v>
      </c>
      <c r="I81" s="268">
        <v>3418</v>
      </c>
      <c r="J81" s="269"/>
      <c r="K81" s="268"/>
      <c r="L81" s="269">
        <f aca="true" t="shared" si="26" ref="L81:L87">SUM(H81:K81)</f>
        <v>7362</v>
      </c>
      <c r="M81" s="271">
        <f aca="true" t="shared" si="27" ref="M81:M87">IF(ISERROR(F81/L81-1),"         /0",(F81/L81-1))</f>
        <v>-0.03911980440097795</v>
      </c>
      <c r="N81" s="267">
        <v>25608</v>
      </c>
      <c r="O81" s="268">
        <v>23610</v>
      </c>
      <c r="P81" s="269"/>
      <c r="Q81" s="268"/>
      <c r="R81" s="269">
        <f aca="true" t="shared" si="28" ref="R81:R87">SUM(N81:Q81)</f>
        <v>49218</v>
      </c>
      <c r="S81" s="270">
        <f aca="true" t="shared" si="29" ref="S81:S87">R81/$R$9</f>
        <v>0.006068664014775491</v>
      </c>
      <c r="T81" s="281">
        <v>29431</v>
      </c>
      <c r="U81" s="268">
        <v>25756</v>
      </c>
      <c r="V81" s="269">
        <v>2</v>
      </c>
      <c r="W81" s="268">
        <v>0</v>
      </c>
      <c r="X81" s="269">
        <f aca="true" t="shared" si="30" ref="X81:X87">SUM(T81:W81)</f>
        <v>55189</v>
      </c>
      <c r="Y81" s="272">
        <f aca="true" t="shared" si="31" ref="Y81:Y87">IF(ISERROR(R81/X81-1),"         /0",(R81/X81-1))</f>
        <v>-0.10819184982514629</v>
      </c>
    </row>
    <row r="82" spans="1:25" s="104" customFormat="1" ht="19.5" customHeight="1">
      <c r="A82" s="266" t="s">
        <v>341</v>
      </c>
      <c r="B82" s="267">
        <v>3111</v>
      </c>
      <c r="C82" s="268">
        <v>2900</v>
      </c>
      <c r="D82" s="269">
        <v>0</v>
      </c>
      <c r="E82" s="268">
        <v>0</v>
      </c>
      <c r="F82" s="269">
        <f t="shared" si="24"/>
        <v>6011</v>
      </c>
      <c r="G82" s="270">
        <f t="shared" si="25"/>
        <v>0.005464843536920195</v>
      </c>
      <c r="H82" s="267">
        <v>2820</v>
      </c>
      <c r="I82" s="268">
        <v>2528</v>
      </c>
      <c r="J82" s="269"/>
      <c r="K82" s="268"/>
      <c r="L82" s="269">
        <f t="shared" si="26"/>
        <v>5348</v>
      </c>
      <c r="M82" s="271">
        <f t="shared" si="27"/>
        <v>0.12397157816005988</v>
      </c>
      <c r="N82" s="267">
        <v>24647</v>
      </c>
      <c r="O82" s="268">
        <v>23360</v>
      </c>
      <c r="P82" s="269"/>
      <c r="Q82" s="268">
        <v>0</v>
      </c>
      <c r="R82" s="269">
        <f t="shared" si="28"/>
        <v>48007</v>
      </c>
      <c r="S82" s="270">
        <f t="shared" si="29"/>
        <v>0.005919345632844224</v>
      </c>
      <c r="T82" s="281">
        <v>21790</v>
      </c>
      <c r="U82" s="268">
        <v>20805</v>
      </c>
      <c r="V82" s="269"/>
      <c r="W82" s="268"/>
      <c r="X82" s="269">
        <f t="shared" si="30"/>
        <v>42595</v>
      </c>
      <c r="Y82" s="272">
        <f t="shared" si="31"/>
        <v>0.1270571663340767</v>
      </c>
    </row>
    <row r="83" spans="1:25" s="104" customFormat="1" ht="19.5" customHeight="1">
      <c r="A83" s="266" t="s">
        <v>342</v>
      </c>
      <c r="B83" s="267">
        <v>3501</v>
      </c>
      <c r="C83" s="268">
        <v>2315</v>
      </c>
      <c r="D83" s="269">
        <v>0</v>
      </c>
      <c r="E83" s="268">
        <v>0</v>
      </c>
      <c r="F83" s="269">
        <f>SUM(B83:E83)</f>
        <v>5816</v>
      </c>
      <c r="G83" s="270">
        <f>F83/$F$9</f>
        <v>0.005287561139698529</v>
      </c>
      <c r="H83" s="267">
        <v>3932</v>
      </c>
      <c r="I83" s="268">
        <v>3320</v>
      </c>
      <c r="J83" s="269"/>
      <c r="K83" s="268"/>
      <c r="L83" s="269">
        <f>SUM(H83:K83)</f>
        <v>7252</v>
      </c>
      <c r="M83" s="271">
        <f>IF(ISERROR(F83/L83-1),"         /0",(F83/L83-1))</f>
        <v>-0.19801434087148373</v>
      </c>
      <c r="N83" s="267">
        <v>26031</v>
      </c>
      <c r="O83" s="268">
        <v>20435</v>
      </c>
      <c r="P83" s="269"/>
      <c r="Q83" s="268">
        <v>3</v>
      </c>
      <c r="R83" s="269">
        <f>SUM(N83:Q83)</f>
        <v>46469</v>
      </c>
      <c r="S83" s="270">
        <f>R83/$R$9</f>
        <v>0.005729707588739939</v>
      </c>
      <c r="T83" s="281">
        <v>20588</v>
      </c>
      <c r="U83" s="268">
        <v>21264</v>
      </c>
      <c r="V83" s="269"/>
      <c r="W83" s="268">
        <v>70</v>
      </c>
      <c r="X83" s="269">
        <f>SUM(T83:W83)</f>
        <v>41922</v>
      </c>
      <c r="Y83" s="272">
        <f>IF(ISERROR(R83/X83-1),"         /0",(R83/X83-1))</f>
        <v>0.10846333667286867</v>
      </c>
    </row>
    <row r="84" spans="1:25" s="104" customFormat="1" ht="19.5" customHeight="1">
      <c r="A84" s="266" t="s">
        <v>343</v>
      </c>
      <c r="B84" s="267">
        <v>2905</v>
      </c>
      <c r="C84" s="268">
        <v>2485</v>
      </c>
      <c r="D84" s="269">
        <v>2</v>
      </c>
      <c r="E84" s="268">
        <v>0</v>
      </c>
      <c r="F84" s="269">
        <f>SUM(B84:E84)</f>
        <v>5392</v>
      </c>
      <c r="G84" s="270">
        <f>F84/$F$9</f>
        <v>0.004902085568303726</v>
      </c>
      <c r="H84" s="267">
        <v>2469</v>
      </c>
      <c r="I84" s="268">
        <v>1986</v>
      </c>
      <c r="J84" s="269"/>
      <c r="K84" s="268"/>
      <c r="L84" s="269">
        <f>SUM(H84:K84)</f>
        <v>4455</v>
      </c>
      <c r="M84" s="271">
        <f>IF(ISERROR(F84/L84-1),"         /0",(F84/L84-1))</f>
        <v>0.21032547699214366</v>
      </c>
      <c r="N84" s="267">
        <v>19494</v>
      </c>
      <c r="O84" s="268">
        <v>18421</v>
      </c>
      <c r="P84" s="269">
        <v>3</v>
      </c>
      <c r="Q84" s="268">
        <v>0</v>
      </c>
      <c r="R84" s="269">
        <f>SUM(N84:Q84)</f>
        <v>37918</v>
      </c>
      <c r="S84" s="270">
        <f>R84/$R$9</f>
        <v>0.004675354588001485</v>
      </c>
      <c r="T84" s="281">
        <v>18818</v>
      </c>
      <c r="U84" s="268">
        <v>17655</v>
      </c>
      <c r="V84" s="269"/>
      <c r="W84" s="268"/>
      <c r="X84" s="269">
        <f>SUM(T84:W84)</f>
        <v>36473</v>
      </c>
      <c r="Y84" s="272">
        <f>IF(ISERROR(R84/X84-1),"         /0",(R84/X84-1))</f>
        <v>0.039618347818934474</v>
      </c>
    </row>
    <row r="85" spans="1:25" s="104" customFormat="1" ht="19.5" customHeight="1">
      <c r="A85" s="266" t="s">
        <v>344</v>
      </c>
      <c r="B85" s="267">
        <v>1840</v>
      </c>
      <c r="C85" s="268">
        <v>1954</v>
      </c>
      <c r="D85" s="269">
        <v>0</v>
      </c>
      <c r="E85" s="268">
        <v>0</v>
      </c>
      <c r="F85" s="269">
        <f>SUM(B85:E85)</f>
        <v>3794</v>
      </c>
      <c r="G85" s="270">
        <f>F85/$F$9</f>
        <v>0.003449279051584632</v>
      </c>
      <c r="H85" s="267">
        <v>1652</v>
      </c>
      <c r="I85" s="268">
        <v>1806</v>
      </c>
      <c r="J85" s="269"/>
      <c r="K85" s="268"/>
      <c r="L85" s="269">
        <f>SUM(H85:K85)</f>
        <v>3458</v>
      </c>
      <c r="M85" s="271">
        <f>IF(ISERROR(F85/L85-1),"         /0",(F85/L85-1))</f>
        <v>0.09716599190283404</v>
      </c>
      <c r="N85" s="267">
        <v>15209</v>
      </c>
      <c r="O85" s="268">
        <v>16090</v>
      </c>
      <c r="P85" s="269">
        <v>9</v>
      </c>
      <c r="Q85" s="268">
        <v>9</v>
      </c>
      <c r="R85" s="269">
        <f>SUM(N85:Q85)</f>
        <v>31317</v>
      </c>
      <c r="S85" s="270">
        <f>R85/$R$9</f>
        <v>0.0038614399396709347</v>
      </c>
      <c r="T85" s="281">
        <v>11240</v>
      </c>
      <c r="U85" s="268">
        <v>12718</v>
      </c>
      <c r="V85" s="269"/>
      <c r="W85" s="268">
        <v>0</v>
      </c>
      <c r="X85" s="269">
        <f>SUM(T85:W85)</f>
        <v>23958</v>
      </c>
      <c r="Y85" s="272">
        <f>IF(ISERROR(R85/X85-1),"         /0",(R85/X85-1))</f>
        <v>0.30716253443526176</v>
      </c>
    </row>
    <row r="86" spans="1:25" s="104" customFormat="1" ht="19.5" customHeight="1">
      <c r="A86" s="266" t="s">
        <v>345</v>
      </c>
      <c r="B86" s="267">
        <v>1697</v>
      </c>
      <c r="C86" s="268">
        <v>1954</v>
      </c>
      <c r="D86" s="269">
        <v>0</v>
      </c>
      <c r="E86" s="268">
        <v>0</v>
      </c>
      <c r="F86" s="269">
        <f t="shared" si="24"/>
        <v>3651</v>
      </c>
      <c r="G86" s="270">
        <f t="shared" si="25"/>
        <v>0.003319271960288743</v>
      </c>
      <c r="H86" s="267">
        <v>1966</v>
      </c>
      <c r="I86" s="268">
        <v>2085</v>
      </c>
      <c r="J86" s="269"/>
      <c r="K86" s="268"/>
      <c r="L86" s="269">
        <f t="shared" si="26"/>
        <v>4051</v>
      </c>
      <c r="M86" s="271">
        <f t="shared" si="27"/>
        <v>-0.09874105159219948</v>
      </c>
      <c r="N86" s="267">
        <v>14320</v>
      </c>
      <c r="O86" s="268">
        <v>15911</v>
      </c>
      <c r="P86" s="269">
        <v>3</v>
      </c>
      <c r="Q86" s="268"/>
      <c r="R86" s="269">
        <f t="shared" si="28"/>
        <v>30234</v>
      </c>
      <c r="S86" s="270">
        <f t="shared" si="29"/>
        <v>0.0037279041777951607</v>
      </c>
      <c r="T86" s="281">
        <v>14937</v>
      </c>
      <c r="U86" s="268">
        <v>18221</v>
      </c>
      <c r="V86" s="269">
        <v>0</v>
      </c>
      <c r="W86" s="268">
        <v>0</v>
      </c>
      <c r="X86" s="269">
        <f t="shared" si="30"/>
        <v>33158</v>
      </c>
      <c r="Y86" s="272">
        <f t="shared" si="31"/>
        <v>-0.08818384703540627</v>
      </c>
    </row>
    <row r="87" spans="1:25" s="104" customFormat="1" ht="19.5" customHeight="1">
      <c r="A87" s="266" t="s">
        <v>346</v>
      </c>
      <c r="B87" s="267">
        <v>1210</v>
      </c>
      <c r="C87" s="268">
        <v>1211</v>
      </c>
      <c r="D87" s="269">
        <v>0</v>
      </c>
      <c r="E87" s="268">
        <v>0</v>
      </c>
      <c r="F87" s="269">
        <f t="shared" si="24"/>
        <v>2421</v>
      </c>
      <c r="G87" s="270">
        <f t="shared" si="25"/>
        <v>0.0022010291470443842</v>
      </c>
      <c r="H87" s="267">
        <v>1633</v>
      </c>
      <c r="I87" s="268">
        <v>1344</v>
      </c>
      <c r="J87" s="269"/>
      <c r="K87" s="268"/>
      <c r="L87" s="269">
        <f t="shared" si="26"/>
        <v>2977</v>
      </c>
      <c r="M87" s="271">
        <f t="shared" si="27"/>
        <v>-0.18676519986563656</v>
      </c>
      <c r="N87" s="267">
        <v>9391</v>
      </c>
      <c r="O87" s="268">
        <v>9027</v>
      </c>
      <c r="P87" s="269"/>
      <c r="Q87" s="268">
        <v>0</v>
      </c>
      <c r="R87" s="269">
        <f t="shared" si="28"/>
        <v>18418</v>
      </c>
      <c r="S87" s="270">
        <f t="shared" si="29"/>
        <v>0.0022709710639224473</v>
      </c>
      <c r="T87" s="281">
        <v>11475</v>
      </c>
      <c r="U87" s="268">
        <v>10502</v>
      </c>
      <c r="V87" s="269"/>
      <c r="W87" s="268"/>
      <c r="X87" s="269">
        <f t="shared" si="30"/>
        <v>21977</v>
      </c>
      <c r="Y87" s="272">
        <f t="shared" si="31"/>
        <v>-0.16194203030440912</v>
      </c>
    </row>
    <row r="88" spans="1:25" s="104" customFormat="1" ht="19.5" customHeight="1">
      <c r="A88" s="266" t="s">
        <v>347</v>
      </c>
      <c r="B88" s="267">
        <v>627</v>
      </c>
      <c r="C88" s="268">
        <v>720</v>
      </c>
      <c r="D88" s="269">
        <v>0</v>
      </c>
      <c r="E88" s="268">
        <v>0</v>
      </c>
      <c r="F88" s="269">
        <f>SUM(B88:E88)</f>
        <v>1347</v>
      </c>
      <c r="G88" s="270">
        <f>F88/$F$9</f>
        <v>0.0012246122515773587</v>
      </c>
      <c r="H88" s="267">
        <v>590</v>
      </c>
      <c r="I88" s="268">
        <v>797</v>
      </c>
      <c r="J88" s="269"/>
      <c r="K88" s="268"/>
      <c r="L88" s="269">
        <f>SUM(H88:K88)</f>
        <v>1387</v>
      </c>
      <c r="M88" s="271">
        <f>IF(ISERROR(F88/L88-1),"         /0",(F88/L88-1))</f>
        <v>-0.02883922134102379</v>
      </c>
      <c r="N88" s="267">
        <v>6043</v>
      </c>
      <c r="O88" s="268">
        <v>5936</v>
      </c>
      <c r="P88" s="269"/>
      <c r="Q88" s="268"/>
      <c r="R88" s="269">
        <f>SUM(N88:Q88)</f>
        <v>11979</v>
      </c>
      <c r="S88" s="270">
        <f>R88/$R$9</f>
        <v>0.0014770312940996305</v>
      </c>
      <c r="T88" s="281">
        <v>5168</v>
      </c>
      <c r="U88" s="268">
        <v>5865</v>
      </c>
      <c r="V88" s="269"/>
      <c r="W88" s="268"/>
      <c r="X88" s="269">
        <f>SUM(T88:W88)</f>
        <v>11033</v>
      </c>
      <c r="Y88" s="272">
        <f>IF(ISERROR(R88/X88-1),"         /0",(R88/X88-1))</f>
        <v>0.08574277168494526</v>
      </c>
    </row>
    <row r="89" spans="1:25" s="104" customFormat="1" ht="19.5" customHeight="1">
      <c r="A89" s="266" t="s">
        <v>348</v>
      </c>
      <c r="B89" s="267">
        <v>617</v>
      </c>
      <c r="C89" s="268">
        <v>486</v>
      </c>
      <c r="D89" s="269">
        <v>0</v>
      </c>
      <c r="E89" s="268">
        <v>0</v>
      </c>
      <c r="F89" s="269">
        <f>SUM(B89:E89)</f>
        <v>1103</v>
      </c>
      <c r="G89" s="270">
        <f>F89/$F$9</f>
        <v>0.0010027819699256323</v>
      </c>
      <c r="H89" s="267">
        <v>516</v>
      </c>
      <c r="I89" s="268">
        <v>402</v>
      </c>
      <c r="J89" s="269"/>
      <c r="K89" s="268"/>
      <c r="L89" s="269">
        <f>SUM(H89:K89)</f>
        <v>918</v>
      </c>
      <c r="M89" s="271">
        <f>IF(ISERROR(F89/L89-1),"         /0",(F89/L89-1))</f>
        <v>0.20152505446623104</v>
      </c>
      <c r="N89" s="267">
        <v>3593</v>
      </c>
      <c r="O89" s="268">
        <v>3284</v>
      </c>
      <c r="P89" s="269">
        <v>9</v>
      </c>
      <c r="Q89" s="268"/>
      <c r="R89" s="269">
        <f>SUM(N89:Q89)</f>
        <v>6886</v>
      </c>
      <c r="S89" s="270">
        <f>R89/$R$9</f>
        <v>0.0008490556382978593</v>
      </c>
      <c r="T89" s="281">
        <v>2512</v>
      </c>
      <c r="U89" s="268">
        <v>2586</v>
      </c>
      <c r="V89" s="269"/>
      <c r="W89" s="268"/>
      <c r="X89" s="269">
        <f>SUM(T89:W89)</f>
        <v>5098</v>
      </c>
      <c r="Y89" s="272">
        <f>IF(ISERROR(R89/X89-1),"         /0",(R89/X89-1))</f>
        <v>0.3507257748136523</v>
      </c>
    </row>
    <row r="90" spans="1:25" s="104" customFormat="1" ht="19.5" customHeight="1">
      <c r="A90" s="266" t="s">
        <v>349</v>
      </c>
      <c r="B90" s="267">
        <v>364</v>
      </c>
      <c r="C90" s="268">
        <v>266</v>
      </c>
      <c r="D90" s="269">
        <v>0</v>
      </c>
      <c r="E90" s="268">
        <v>0</v>
      </c>
      <c r="F90" s="269">
        <f>SUM(B90:E90)</f>
        <v>630</v>
      </c>
      <c r="G90" s="270">
        <f>F90/$F$9</f>
        <v>0.0005727585141007692</v>
      </c>
      <c r="H90" s="267">
        <v>391</v>
      </c>
      <c r="I90" s="268">
        <v>322</v>
      </c>
      <c r="J90" s="269"/>
      <c r="K90" s="268"/>
      <c r="L90" s="269">
        <f>SUM(H90:K90)</f>
        <v>713</v>
      </c>
      <c r="M90" s="271">
        <f>IF(ISERROR(F90/L90-1),"         /0",(F90/L90-1))</f>
        <v>-0.11640953716690039</v>
      </c>
      <c r="N90" s="267">
        <v>2738</v>
      </c>
      <c r="O90" s="268">
        <v>2212</v>
      </c>
      <c r="P90" s="269"/>
      <c r="Q90" s="268"/>
      <c r="R90" s="269">
        <f>SUM(N90:Q90)</f>
        <v>4950</v>
      </c>
      <c r="S90" s="270">
        <f>R90/$R$9</f>
        <v>0.000610343509958525</v>
      </c>
      <c r="T90" s="281">
        <v>2333</v>
      </c>
      <c r="U90" s="268">
        <v>2137</v>
      </c>
      <c r="V90" s="269"/>
      <c r="W90" s="268"/>
      <c r="X90" s="269">
        <f>SUM(T90:W90)</f>
        <v>4470</v>
      </c>
      <c r="Y90" s="272">
        <f>IF(ISERROR(R90/X90-1),"         /0",(R90/X90-1))</f>
        <v>0.10738255033557054</v>
      </c>
    </row>
    <row r="91" spans="1:25" s="104" customFormat="1" ht="19.5" customHeight="1" thickBot="1">
      <c r="A91" s="266" t="s">
        <v>275</v>
      </c>
      <c r="B91" s="267">
        <v>30268</v>
      </c>
      <c r="C91" s="268">
        <v>27766</v>
      </c>
      <c r="D91" s="269">
        <v>75</v>
      </c>
      <c r="E91" s="268">
        <v>12</v>
      </c>
      <c r="F91" s="269">
        <f>SUM(B91:E91)</f>
        <v>58121</v>
      </c>
      <c r="G91" s="270">
        <f>F91/$F$9</f>
        <v>0.05284015491754096</v>
      </c>
      <c r="H91" s="267">
        <v>25554</v>
      </c>
      <c r="I91" s="268">
        <v>23979</v>
      </c>
      <c r="J91" s="269">
        <v>9</v>
      </c>
      <c r="K91" s="268">
        <v>8</v>
      </c>
      <c r="L91" s="269">
        <f>SUM(H91:K91)</f>
        <v>49550</v>
      </c>
      <c r="M91" s="271">
        <f>IF(ISERROR(F91/L91-1),"         /0",(F91/L91-1))</f>
        <v>0.1729767911200808</v>
      </c>
      <c r="N91" s="267">
        <v>217826</v>
      </c>
      <c r="O91" s="268">
        <v>201815</v>
      </c>
      <c r="P91" s="269">
        <v>895</v>
      </c>
      <c r="Q91" s="268">
        <v>714</v>
      </c>
      <c r="R91" s="269">
        <f>SUM(N91:Q91)</f>
        <v>421250</v>
      </c>
      <c r="S91" s="270">
        <f>R91/$R$9</f>
        <v>0.0519408492060664</v>
      </c>
      <c r="T91" s="281">
        <v>183518</v>
      </c>
      <c r="U91" s="268">
        <v>173033</v>
      </c>
      <c r="V91" s="269">
        <v>212</v>
      </c>
      <c r="W91" s="268">
        <v>203</v>
      </c>
      <c r="X91" s="269">
        <f>SUM(T91:W91)</f>
        <v>356966</v>
      </c>
      <c r="Y91" s="272">
        <f>IF(ISERROR(R91/X91-1),"         /0",(R91/X91-1))</f>
        <v>0.18008437778387854</v>
      </c>
    </row>
    <row r="92" spans="1:25" s="112" customFormat="1" ht="19.5" customHeight="1">
      <c r="A92" s="119" t="s">
        <v>52</v>
      </c>
      <c r="B92" s="116">
        <f>SUM(B93:B99)</f>
        <v>14182</v>
      </c>
      <c r="C92" s="115">
        <f>SUM(C93:C99)</f>
        <v>13923</v>
      </c>
      <c r="D92" s="114">
        <f>SUM(D93:D99)</f>
        <v>322</v>
      </c>
      <c r="E92" s="115">
        <f>SUM(E93:E99)</f>
        <v>238</v>
      </c>
      <c r="F92" s="114">
        <f>SUM(B92:E92)</f>
        <v>28665</v>
      </c>
      <c r="G92" s="117">
        <f>F92/$F$9</f>
        <v>0.026060512391584995</v>
      </c>
      <c r="H92" s="116">
        <f>SUM(H93:H99)</f>
        <v>13313</v>
      </c>
      <c r="I92" s="115">
        <f>SUM(I93:I99)</f>
        <v>11781</v>
      </c>
      <c r="J92" s="114">
        <f>SUM(J93:J99)</f>
        <v>21</v>
      </c>
      <c r="K92" s="115">
        <f>SUM(K93:K99)</f>
        <v>42</v>
      </c>
      <c r="L92" s="114">
        <f>SUM(H92:K92)</f>
        <v>25157</v>
      </c>
      <c r="M92" s="118">
        <f>IF(ISERROR(F92/L92-1),"         /0",(F92/L92-1))</f>
        <v>0.13944428985968127</v>
      </c>
      <c r="N92" s="116">
        <f>SUM(N93:N99)</f>
        <v>99571</v>
      </c>
      <c r="O92" s="115">
        <f>SUM(O93:O99)</f>
        <v>103557</v>
      </c>
      <c r="P92" s="114">
        <f>SUM(P93:P99)</f>
        <v>2320</v>
      </c>
      <c r="Q92" s="115">
        <f>SUM(Q93:Q99)</f>
        <v>2346</v>
      </c>
      <c r="R92" s="114">
        <f>SUM(N92:Q92)</f>
        <v>207794</v>
      </c>
      <c r="S92" s="117">
        <f>R92/$R$9</f>
        <v>0.025621357436024596</v>
      </c>
      <c r="T92" s="116">
        <f>SUM(T93:T99)</f>
        <v>92726</v>
      </c>
      <c r="U92" s="115">
        <f>SUM(U93:U99)</f>
        <v>93086</v>
      </c>
      <c r="V92" s="114">
        <f>SUM(V93:V99)</f>
        <v>689</v>
      </c>
      <c r="W92" s="115">
        <f>SUM(W93:W99)</f>
        <v>664</v>
      </c>
      <c r="X92" s="114">
        <f>SUM(T92:W92)</f>
        <v>187165</v>
      </c>
      <c r="Y92" s="113">
        <f>IF(ISERROR(R92/X92-1),"         /0",(R92/X92-1))</f>
        <v>0.11021825661849172</v>
      </c>
    </row>
    <row r="93" spans="1:25" ht="19.5" customHeight="1">
      <c r="A93" s="259" t="s">
        <v>350</v>
      </c>
      <c r="B93" s="260">
        <v>5842</v>
      </c>
      <c r="C93" s="261">
        <v>5517</v>
      </c>
      <c r="D93" s="262">
        <v>0</v>
      </c>
      <c r="E93" s="261">
        <v>4</v>
      </c>
      <c r="F93" s="262">
        <f>SUM(B93:E93)</f>
        <v>11363</v>
      </c>
      <c r="G93" s="263">
        <f>F93/$F$9</f>
        <v>0.010330563485281016</v>
      </c>
      <c r="H93" s="260">
        <v>4470</v>
      </c>
      <c r="I93" s="261">
        <v>3992</v>
      </c>
      <c r="J93" s="262"/>
      <c r="K93" s="261"/>
      <c r="L93" s="262">
        <f>SUM(H93:K93)</f>
        <v>8462</v>
      </c>
      <c r="M93" s="264">
        <f>IF(ISERROR(F93/L93-1),"         /0",(F93/L93-1))</f>
        <v>0.34282675490427805</v>
      </c>
      <c r="N93" s="260">
        <v>37020</v>
      </c>
      <c r="O93" s="261">
        <v>37414</v>
      </c>
      <c r="P93" s="262">
        <v>9</v>
      </c>
      <c r="Q93" s="261">
        <v>21</v>
      </c>
      <c r="R93" s="262">
        <f>SUM(N93:Q93)</f>
        <v>74464</v>
      </c>
      <c r="S93" s="263">
        <f>R93/$R$9</f>
        <v>0.009181539217283152</v>
      </c>
      <c r="T93" s="280">
        <v>31254</v>
      </c>
      <c r="U93" s="261">
        <v>30331</v>
      </c>
      <c r="V93" s="262">
        <v>11</v>
      </c>
      <c r="W93" s="261">
        <v>11</v>
      </c>
      <c r="X93" s="262">
        <f>SUM(T93:W93)</f>
        <v>61607</v>
      </c>
      <c r="Y93" s="265">
        <f>IF(ISERROR(R93/X93-1),"         /0",(R93/X93-1))</f>
        <v>0.20869381726102554</v>
      </c>
    </row>
    <row r="94" spans="1:25" ht="19.5" customHeight="1">
      <c r="A94" s="266" t="s">
        <v>351</v>
      </c>
      <c r="B94" s="267">
        <v>3218</v>
      </c>
      <c r="C94" s="268">
        <v>3508</v>
      </c>
      <c r="D94" s="269">
        <v>142</v>
      </c>
      <c r="E94" s="268">
        <v>23</v>
      </c>
      <c r="F94" s="269">
        <f>SUM(B94:E94)</f>
        <v>6891</v>
      </c>
      <c r="G94" s="270">
        <f>F94/$F$9</f>
        <v>0.006264887175664127</v>
      </c>
      <c r="H94" s="267">
        <v>2257</v>
      </c>
      <c r="I94" s="268">
        <v>2546</v>
      </c>
      <c r="J94" s="269">
        <v>8</v>
      </c>
      <c r="K94" s="268">
        <v>9</v>
      </c>
      <c r="L94" s="269">
        <f>SUM(H94:K94)</f>
        <v>4820</v>
      </c>
      <c r="M94" s="271">
        <f>IF(ISERROR(F94/L94-1),"         /0",(F94/L94-1))</f>
        <v>0.42966804979253115</v>
      </c>
      <c r="N94" s="267">
        <v>23988</v>
      </c>
      <c r="O94" s="268">
        <v>25837</v>
      </c>
      <c r="P94" s="269">
        <v>152</v>
      </c>
      <c r="Q94" s="268">
        <v>62</v>
      </c>
      <c r="R94" s="269">
        <f>SUM(N94:Q94)</f>
        <v>50039</v>
      </c>
      <c r="S94" s="270">
        <f>R94/$R$9</f>
        <v>0.0061698947262251785</v>
      </c>
      <c r="T94" s="281">
        <v>19496</v>
      </c>
      <c r="U94" s="268">
        <v>20281</v>
      </c>
      <c r="V94" s="269">
        <v>26</v>
      </c>
      <c r="W94" s="268">
        <v>31</v>
      </c>
      <c r="X94" s="269">
        <f>SUM(T94:W94)</f>
        <v>39834</v>
      </c>
      <c r="Y94" s="272">
        <f>IF(ISERROR(R94/X94-1),"         /0",(R94/X94-1))</f>
        <v>0.25618818095094653</v>
      </c>
    </row>
    <row r="95" spans="1:25" ht="19.5" customHeight="1">
      <c r="A95" s="266" t="s">
        <v>352</v>
      </c>
      <c r="B95" s="267">
        <v>1231</v>
      </c>
      <c r="C95" s="268">
        <v>1595</v>
      </c>
      <c r="D95" s="269">
        <v>151</v>
      </c>
      <c r="E95" s="268">
        <v>150</v>
      </c>
      <c r="F95" s="269">
        <f>SUM(B95:E95)</f>
        <v>3127</v>
      </c>
      <c r="G95" s="270">
        <f>F95/$F$9</f>
        <v>0.0028428823390366747</v>
      </c>
      <c r="H95" s="267">
        <v>1712</v>
      </c>
      <c r="I95" s="268">
        <v>1377</v>
      </c>
      <c r="J95" s="269"/>
      <c r="K95" s="268"/>
      <c r="L95" s="269">
        <f>SUM(H95:K95)</f>
        <v>3089</v>
      </c>
      <c r="M95" s="271">
        <f>IF(ISERROR(F95/L95-1),"         /0",(F95/L95-1))</f>
        <v>0.012301715765620003</v>
      </c>
      <c r="N95" s="267">
        <v>9375</v>
      </c>
      <c r="O95" s="268">
        <v>10958</v>
      </c>
      <c r="P95" s="269">
        <v>1747</v>
      </c>
      <c r="Q95" s="268">
        <v>1751</v>
      </c>
      <c r="R95" s="269">
        <f>SUM(N95:Q95)</f>
        <v>23831</v>
      </c>
      <c r="S95" s="270">
        <f>R95/$R$9</f>
        <v>0.0029384032698629515</v>
      </c>
      <c r="T95" s="281">
        <v>10292</v>
      </c>
      <c r="U95" s="268">
        <v>9992</v>
      </c>
      <c r="V95" s="269">
        <v>6</v>
      </c>
      <c r="W95" s="268">
        <v>12</v>
      </c>
      <c r="X95" s="269">
        <f>SUM(T95:W95)</f>
        <v>20302</v>
      </c>
      <c r="Y95" s="272">
        <f>IF(ISERROR(R95/X95-1),"         /0",(R95/X95-1))</f>
        <v>0.17382523889271995</v>
      </c>
    </row>
    <row r="96" spans="1:25" ht="19.5" customHeight="1">
      <c r="A96" s="266" t="s">
        <v>353</v>
      </c>
      <c r="B96" s="267">
        <v>708</v>
      </c>
      <c r="C96" s="268">
        <v>523</v>
      </c>
      <c r="D96" s="269">
        <v>1</v>
      </c>
      <c r="E96" s="268">
        <v>0</v>
      </c>
      <c r="F96" s="269">
        <f>SUM(B96:E96)</f>
        <v>1232</v>
      </c>
      <c r="G96" s="270">
        <f>F96/$F$9</f>
        <v>0.001120061094241504</v>
      </c>
      <c r="H96" s="267">
        <v>524</v>
      </c>
      <c r="I96" s="268">
        <v>433</v>
      </c>
      <c r="J96" s="269"/>
      <c r="K96" s="268"/>
      <c r="L96" s="269">
        <f>SUM(H96:K96)</f>
        <v>957</v>
      </c>
      <c r="M96" s="271">
        <f>IF(ISERROR(F96/L96-1),"         /0",(F96/L96-1))</f>
        <v>0.28735632183908044</v>
      </c>
      <c r="N96" s="267">
        <v>3648</v>
      </c>
      <c r="O96" s="268">
        <v>3550</v>
      </c>
      <c r="P96" s="269">
        <v>7</v>
      </c>
      <c r="Q96" s="268">
        <v>0</v>
      </c>
      <c r="R96" s="269">
        <f>SUM(N96:Q96)</f>
        <v>7205</v>
      </c>
      <c r="S96" s="270">
        <f>R96/$R$9</f>
        <v>0.0008883888867174086</v>
      </c>
      <c r="T96" s="281">
        <v>2760</v>
      </c>
      <c r="U96" s="268">
        <v>2741</v>
      </c>
      <c r="V96" s="269"/>
      <c r="W96" s="268"/>
      <c r="X96" s="269">
        <f>SUM(T96:W96)</f>
        <v>5501</v>
      </c>
      <c r="Y96" s="272">
        <f>IF(ISERROR(R96/X96-1),"         /0",(R96/X96-1))</f>
        <v>0.30976186147973106</v>
      </c>
    </row>
    <row r="97" spans="1:25" ht="19.5" customHeight="1">
      <c r="A97" s="266" t="s">
        <v>354</v>
      </c>
      <c r="B97" s="267">
        <v>555</v>
      </c>
      <c r="C97" s="268">
        <v>429</v>
      </c>
      <c r="D97" s="269">
        <v>10</v>
      </c>
      <c r="E97" s="268">
        <v>0</v>
      </c>
      <c r="F97" s="269">
        <f>SUM(B97:E97)</f>
        <v>994</v>
      </c>
      <c r="G97" s="270">
        <f>F97/$F$9</f>
        <v>0.0009036856555812135</v>
      </c>
      <c r="H97" s="267">
        <v>751</v>
      </c>
      <c r="I97" s="268">
        <v>682</v>
      </c>
      <c r="J97" s="269"/>
      <c r="K97" s="268"/>
      <c r="L97" s="269">
        <f>SUM(H97:K97)</f>
        <v>1433</v>
      </c>
      <c r="M97" s="271">
        <f>IF(ISERROR(F97/L97-1),"         /0",(F97/L97-1))</f>
        <v>-0.3063503140265178</v>
      </c>
      <c r="N97" s="267">
        <v>4336</v>
      </c>
      <c r="O97" s="268">
        <v>4308</v>
      </c>
      <c r="P97" s="269">
        <v>33</v>
      </c>
      <c r="Q97" s="268">
        <v>0</v>
      </c>
      <c r="R97" s="269">
        <f>SUM(N97:Q97)</f>
        <v>8677</v>
      </c>
      <c r="S97" s="270">
        <f>R97/$R$9</f>
        <v>0.0010698890173555802</v>
      </c>
      <c r="T97" s="281">
        <v>5716</v>
      </c>
      <c r="U97" s="268">
        <v>6701</v>
      </c>
      <c r="V97" s="269">
        <v>1</v>
      </c>
      <c r="W97" s="268"/>
      <c r="X97" s="269">
        <f>SUM(T97:W97)</f>
        <v>12418</v>
      </c>
      <c r="Y97" s="272">
        <f>IF(ISERROR(R97/X97-1),"         /0",(R97/X97-1))</f>
        <v>-0.30125624094057013</v>
      </c>
    </row>
    <row r="98" spans="1:25" ht="19.5" customHeight="1">
      <c r="A98" s="266" t="s">
        <v>355</v>
      </c>
      <c r="B98" s="267">
        <v>318</v>
      </c>
      <c r="C98" s="268">
        <v>353</v>
      </c>
      <c r="D98" s="269">
        <v>3</v>
      </c>
      <c r="E98" s="268">
        <v>0</v>
      </c>
      <c r="F98" s="269">
        <f>SUM(B98:E98)</f>
        <v>674</v>
      </c>
      <c r="G98" s="270">
        <f>F98/$F$9</f>
        <v>0.0006127606960379657</v>
      </c>
      <c r="H98" s="267">
        <v>603</v>
      </c>
      <c r="I98" s="268">
        <v>450</v>
      </c>
      <c r="J98" s="269"/>
      <c r="K98" s="268"/>
      <c r="L98" s="269">
        <f>SUM(H98:K98)</f>
        <v>1053</v>
      </c>
      <c r="M98" s="271">
        <f>IF(ISERROR(F98/L98-1),"         /0",(F98/L98-1))</f>
        <v>-0.3599240265906932</v>
      </c>
      <c r="N98" s="267">
        <v>2570</v>
      </c>
      <c r="O98" s="268">
        <v>2853</v>
      </c>
      <c r="P98" s="269">
        <v>141</v>
      </c>
      <c r="Q98" s="268">
        <v>113</v>
      </c>
      <c r="R98" s="269">
        <f>SUM(N98:Q98)</f>
        <v>5677</v>
      </c>
      <c r="S98" s="270">
        <f>R98/$R$9</f>
        <v>0.0006999838598049588</v>
      </c>
      <c r="T98" s="281">
        <v>3488</v>
      </c>
      <c r="U98" s="268">
        <v>3665</v>
      </c>
      <c r="V98" s="269">
        <v>7</v>
      </c>
      <c r="W98" s="268"/>
      <c r="X98" s="269">
        <f>SUM(T98:W98)</f>
        <v>7160</v>
      </c>
      <c r="Y98" s="272">
        <f>IF(ISERROR(R98/X98-1),"         /0",(R98/X98-1))</f>
        <v>-0.20712290502793296</v>
      </c>
    </row>
    <row r="99" spans="1:25" ht="19.5" customHeight="1" thickBot="1">
      <c r="A99" s="266" t="s">
        <v>275</v>
      </c>
      <c r="B99" s="267">
        <v>2310</v>
      </c>
      <c r="C99" s="268">
        <v>1998</v>
      </c>
      <c r="D99" s="269">
        <v>15</v>
      </c>
      <c r="E99" s="268">
        <v>61</v>
      </c>
      <c r="F99" s="269">
        <f>SUM(B99:E99)</f>
        <v>4384</v>
      </c>
      <c r="G99" s="270">
        <f>F99/$F$9</f>
        <v>0.003985671945742495</v>
      </c>
      <c r="H99" s="267">
        <v>2996</v>
      </c>
      <c r="I99" s="268">
        <v>2301</v>
      </c>
      <c r="J99" s="269">
        <v>13</v>
      </c>
      <c r="K99" s="268">
        <v>33</v>
      </c>
      <c r="L99" s="269">
        <f>SUM(H99:K99)</f>
        <v>5343</v>
      </c>
      <c r="M99" s="271">
        <f>IF(ISERROR(F99/L99-1),"         /0",(F99/L99-1))</f>
        <v>-0.17948717948717952</v>
      </c>
      <c r="N99" s="267">
        <v>18634</v>
      </c>
      <c r="O99" s="268">
        <v>18637</v>
      </c>
      <c r="P99" s="269">
        <v>231</v>
      </c>
      <c r="Q99" s="268">
        <v>399</v>
      </c>
      <c r="R99" s="269">
        <f>SUM(N99:Q99)</f>
        <v>37901</v>
      </c>
      <c r="S99" s="270">
        <f>R99/$R$9</f>
        <v>0.0046732584587753645</v>
      </c>
      <c r="T99" s="281">
        <v>19720</v>
      </c>
      <c r="U99" s="268">
        <v>19375</v>
      </c>
      <c r="V99" s="269">
        <v>638</v>
      </c>
      <c r="W99" s="268">
        <v>610</v>
      </c>
      <c r="X99" s="269">
        <f>SUM(T99:W99)</f>
        <v>40343</v>
      </c>
      <c r="Y99" s="272">
        <f>IF(ISERROR(R99/X99-1),"         /0",(R99/X99-1))</f>
        <v>-0.060530947128374146</v>
      </c>
    </row>
    <row r="100" spans="1:25" s="104" customFormat="1" ht="19.5" customHeight="1" thickBot="1">
      <c r="A100" s="111" t="s">
        <v>51</v>
      </c>
      <c r="B100" s="108">
        <v>2612</v>
      </c>
      <c r="C100" s="107">
        <v>2650</v>
      </c>
      <c r="D100" s="106">
        <v>0</v>
      </c>
      <c r="E100" s="107">
        <v>1</v>
      </c>
      <c r="F100" s="106">
        <f>SUM(B100:E100)</f>
        <v>5263</v>
      </c>
      <c r="G100" s="109">
        <f>F100/$F$9</f>
        <v>0.004784806443987854</v>
      </c>
      <c r="H100" s="108">
        <v>3267</v>
      </c>
      <c r="I100" s="107">
        <v>3056</v>
      </c>
      <c r="J100" s="106">
        <v>3</v>
      </c>
      <c r="K100" s="107">
        <v>3</v>
      </c>
      <c r="L100" s="106">
        <f>SUM(H100:K100)</f>
        <v>6329</v>
      </c>
      <c r="M100" s="110">
        <f>IF(ISERROR(F100/L100-1),"         /0",(F100/L100-1))</f>
        <v>-0.16843103175857166</v>
      </c>
      <c r="N100" s="108">
        <v>21366</v>
      </c>
      <c r="O100" s="107">
        <v>21255</v>
      </c>
      <c r="P100" s="106"/>
      <c r="Q100" s="107">
        <v>1</v>
      </c>
      <c r="R100" s="106">
        <f>SUM(N100:Q100)</f>
        <v>42622</v>
      </c>
      <c r="S100" s="109">
        <f>R100/$R$9</f>
        <v>0.005255365875040859</v>
      </c>
      <c r="T100" s="108">
        <v>24044</v>
      </c>
      <c r="U100" s="107">
        <v>19678</v>
      </c>
      <c r="V100" s="106">
        <v>4</v>
      </c>
      <c r="W100" s="107">
        <v>5</v>
      </c>
      <c r="X100" s="106">
        <f>SUM(T100:W100)</f>
        <v>43731</v>
      </c>
      <c r="Y100" s="105">
        <f>IF(ISERROR(R100/X100-1),"         /0",(R100/X100-1))</f>
        <v>-0.02535958473394162</v>
      </c>
    </row>
    <row r="101" ht="15" thickTop="1">
      <c r="A101" s="63"/>
    </row>
    <row r="102" ht="14.25">
      <c r="A102" s="63" t="s">
        <v>50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101:Y65536 M101:M65536 Y3 M3 M5:M8 Y5:Y8">
    <cfRule type="cellIs" priority="1" dxfId="95" operator="lessThan" stopIfTrue="1">
      <formula>0</formula>
    </cfRule>
  </conditionalFormatting>
  <conditionalFormatting sqref="M9:M100 Y9:Y100">
    <cfRule type="cellIs" priority="2" dxfId="95" operator="lessThan" stopIfTrue="1">
      <formula>0</formula>
    </cfRule>
    <cfRule type="cellIs" priority="3" dxfId="97" operator="greaterThanOrEqual" stopIfTrue="1">
      <formula>0</formula>
    </cfRule>
  </conditionalFormatting>
  <hyperlinks>
    <hyperlink ref="X1:Y1" location="INDICE!A1" display="Volver al Indice"/>
  </hyperlinks>
  <printOptions/>
  <pageMargins left="0.7086614173228347" right="0.7086614173228347" top="0.35433070866141736" bottom="0.15748031496062992" header="0.31496062992125984" footer="0.11811023622047245"/>
  <pageSetup horizontalDpi="600" verticalDpi="600" orientation="landscape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Y57"/>
  <sheetViews>
    <sheetView showGridLines="0" zoomScale="80" zoomScaleNormal="80" zoomScalePageLayoutView="0" workbookViewId="0" topLeftCell="A1">
      <selection activeCell="T55" sqref="T55:W55"/>
    </sheetView>
  </sheetViews>
  <sheetFormatPr defaultColWidth="8.00390625" defaultRowHeight="15"/>
  <cols>
    <col min="1" max="1" width="19.57421875" style="79" customWidth="1"/>
    <col min="2" max="2" width="9.421875" style="79" bestFit="1" customWidth="1"/>
    <col min="3" max="3" width="10.7109375" style="79" customWidth="1"/>
    <col min="4" max="4" width="9.00390625" style="79" customWidth="1"/>
    <col min="5" max="5" width="10.8515625" style="79" customWidth="1"/>
    <col min="6" max="6" width="11.140625" style="79" customWidth="1"/>
    <col min="7" max="7" width="10.00390625" style="79" bestFit="1" customWidth="1"/>
    <col min="8" max="8" width="10.421875" style="79" customWidth="1"/>
    <col min="9" max="9" width="10.8515625" style="79" customWidth="1"/>
    <col min="10" max="10" width="8.57421875" style="79" customWidth="1"/>
    <col min="11" max="11" width="11.421875" style="79" customWidth="1"/>
    <col min="12" max="12" width="11.00390625" style="79" customWidth="1"/>
    <col min="13" max="13" width="10.57421875" style="79" bestFit="1" customWidth="1"/>
    <col min="14" max="14" width="12.421875" style="79" customWidth="1"/>
    <col min="15" max="15" width="11.140625" style="79" bestFit="1" customWidth="1"/>
    <col min="16" max="16" width="10.00390625" style="79" customWidth="1"/>
    <col min="17" max="17" width="10.8515625" style="79" customWidth="1"/>
    <col min="18" max="18" width="12.421875" style="79" customWidth="1"/>
    <col min="19" max="19" width="11.28125" style="79" bestFit="1" customWidth="1"/>
    <col min="20" max="21" width="12.421875" style="79" customWidth="1"/>
    <col min="22" max="22" width="10.8515625" style="79" customWidth="1"/>
    <col min="23" max="23" width="11.00390625" style="79" customWidth="1"/>
    <col min="24" max="24" width="12.7109375" style="79" bestFit="1" customWidth="1"/>
    <col min="25" max="25" width="9.8515625" style="79" bestFit="1" customWidth="1"/>
    <col min="26" max="16384" width="8.00390625" style="79" customWidth="1"/>
  </cols>
  <sheetData>
    <row r="1" spans="24:25" ht="18.75" thickBot="1">
      <c r="X1" s="584" t="s">
        <v>26</v>
      </c>
      <c r="Y1" s="585"/>
    </row>
    <row r="2" ht="5.25" customHeight="1" thickBot="1"/>
    <row r="3" spans="1:25" ht="24.75" customHeight="1" thickTop="1">
      <c r="A3" s="646" t="s">
        <v>61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647"/>
      <c r="W3" s="647"/>
      <c r="X3" s="647"/>
      <c r="Y3" s="648"/>
    </row>
    <row r="4" spans="1:25" ht="21" customHeight="1" thickBot="1">
      <c r="A4" s="655" t="s">
        <v>60</v>
      </c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  <c r="Q4" s="656"/>
      <c r="R4" s="656"/>
      <c r="S4" s="656"/>
      <c r="T4" s="656"/>
      <c r="U4" s="656"/>
      <c r="V4" s="656"/>
      <c r="W4" s="656"/>
      <c r="X4" s="656"/>
      <c r="Y4" s="657"/>
    </row>
    <row r="5" spans="1:25" s="124" customFormat="1" ht="17.25" customHeight="1" thickBot="1" thickTop="1">
      <c r="A5" s="589" t="s">
        <v>59</v>
      </c>
      <c r="B5" s="639" t="s">
        <v>34</v>
      </c>
      <c r="C5" s="640"/>
      <c r="D5" s="640"/>
      <c r="E5" s="640"/>
      <c r="F5" s="640"/>
      <c r="G5" s="640"/>
      <c r="H5" s="640"/>
      <c r="I5" s="640"/>
      <c r="J5" s="641"/>
      <c r="K5" s="641"/>
      <c r="L5" s="641"/>
      <c r="M5" s="642"/>
      <c r="N5" s="639" t="s">
        <v>33</v>
      </c>
      <c r="O5" s="640"/>
      <c r="P5" s="640"/>
      <c r="Q5" s="640"/>
      <c r="R5" s="640"/>
      <c r="S5" s="640"/>
      <c r="T5" s="640"/>
      <c r="U5" s="640"/>
      <c r="V5" s="640"/>
      <c r="W5" s="640"/>
      <c r="X5" s="640"/>
      <c r="Y5" s="643"/>
    </row>
    <row r="6" spans="1:25" s="97" customFormat="1" ht="26.25" customHeight="1">
      <c r="A6" s="590"/>
      <c r="B6" s="658" t="s">
        <v>155</v>
      </c>
      <c r="C6" s="659"/>
      <c r="D6" s="659"/>
      <c r="E6" s="659"/>
      <c r="F6" s="659"/>
      <c r="G6" s="636" t="s">
        <v>32</v>
      </c>
      <c r="H6" s="658" t="s">
        <v>156</v>
      </c>
      <c r="I6" s="659"/>
      <c r="J6" s="659"/>
      <c r="K6" s="659"/>
      <c r="L6" s="659"/>
      <c r="M6" s="633" t="s">
        <v>31</v>
      </c>
      <c r="N6" s="658" t="s">
        <v>157</v>
      </c>
      <c r="O6" s="659"/>
      <c r="P6" s="659"/>
      <c r="Q6" s="659"/>
      <c r="R6" s="659"/>
      <c r="S6" s="636" t="s">
        <v>32</v>
      </c>
      <c r="T6" s="658" t="s">
        <v>158</v>
      </c>
      <c r="U6" s="659"/>
      <c r="V6" s="659"/>
      <c r="W6" s="659"/>
      <c r="X6" s="659"/>
      <c r="Y6" s="649" t="s">
        <v>31</v>
      </c>
    </row>
    <row r="7" spans="1:25" s="92" customFormat="1" ht="26.25" customHeight="1">
      <c r="A7" s="591"/>
      <c r="B7" s="654" t="s">
        <v>20</v>
      </c>
      <c r="C7" s="653"/>
      <c r="D7" s="652" t="s">
        <v>19</v>
      </c>
      <c r="E7" s="653"/>
      <c r="F7" s="644" t="s">
        <v>15</v>
      </c>
      <c r="G7" s="637"/>
      <c r="H7" s="654" t="s">
        <v>20</v>
      </c>
      <c r="I7" s="653"/>
      <c r="J7" s="652" t="s">
        <v>19</v>
      </c>
      <c r="K7" s="653"/>
      <c r="L7" s="644" t="s">
        <v>15</v>
      </c>
      <c r="M7" s="634"/>
      <c r="N7" s="654" t="s">
        <v>20</v>
      </c>
      <c r="O7" s="653"/>
      <c r="P7" s="652" t="s">
        <v>19</v>
      </c>
      <c r="Q7" s="653"/>
      <c r="R7" s="644" t="s">
        <v>15</v>
      </c>
      <c r="S7" s="637"/>
      <c r="T7" s="654" t="s">
        <v>20</v>
      </c>
      <c r="U7" s="653"/>
      <c r="V7" s="652" t="s">
        <v>19</v>
      </c>
      <c r="W7" s="653"/>
      <c r="X7" s="644" t="s">
        <v>15</v>
      </c>
      <c r="Y7" s="650"/>
    </row>
    <row r="8" spans="1:25" s="120" customFormat="1" ht="27" thickBot="1">
      <c r="A8" s="592"/>
      <c r="B8" s="123" t="s">
        <v>17</v>
      </c>
      <c r="C8" s="121" t="s">
        <v>16</v>
      </c>
      <c r="D8" s="122" t="s">
        <v>17</v>
      </c>
      <c r="E8" s="121" t="s">
        <v>16</v>
      </c>
      <c r="F8" s="645"/>
      <c r="G8" s="638"/>
      <c r="H8" s="123" t="s">
        <v>17</v>
      </c>
      <c r="I8" s="121" t="s">
        <v>16</v>
      </c>
      <c r="J8" s="122" t="s">
        <v>17</v>
      </c>
      <c r="K8" s="121" t="s">
        <v>16</v>
      </c>
      <c r="L8" s="645"/>
      <c r="M8" s="635"/>
      <c r="N8" s="123" t="s">
        <v>17</v>
      </c>
      <c r="O8" s="121" t="s">
        <v>16</v>
      </c>
      <c r="P8" s="122" t="s">
        <v>17</v>
      </c>
      <c r="Q8" s="121" t="s">
        <v>16</v>
      </c>
      <c r="R8" s="645"/>
      <c r="S8" s="638"/>
      <c r="T8" s="123" t="s">
        <v>17</v>
      </c>
      <c r="U8" s="121" t="s">
        <v>16</v>
      </c>
      <c r="V8" s="122" t="s">
        <v>17</v>
      </c>
      <c r="W8" s="121" t="s">
        <v>16</v>
      </c>
      <c r="X8" s="645"/>
      <c r="Y8" s="651"/>
    </row>
    <row r="9" spans="1:25" s="81" customFormat="1" ht="18" customHeight="1" thickBot="1" thickTop="1">
      <c r="A9" s="152" t="s">
        <v>22</v>
      </c>
      <c r="B9" s="149">
        <f>B10+B14+B25+B41+B51+B55</f>
        <v>551803</v>
      </c>
      <c r="C9" s="148">
        <f>C10+C14+C25+C41+C51+C55</f>
        <v>544738</v>
      </c>
      <c r="D9" s="147">
        <f>D10+D14+D25+D41+D51+D55</f>
        <v>2006</v>
      </c>
      <c r="E9" s="146">
        <f>E10+E14+E25+E41+E51+E55</f>
        <v>1393</v>
      </c>
      <c r="F9" s="145">
        <f aca="true" t="shared" si="0" ref="F9:F55">SUM(B9:E9)</f>
        <v>1099940</v>
      </c>
      <c r="G9" s="150">
        <f aca="true" t="shared" si="1" ref="G9:G55">F9/$F$9</f>
        <v>1</v>
      </c>
      <c r="H9" s="149">
        <f>H10+H14+H25+H41+H51+H55</f>
        <v>551517</v>
      </c>
      <c r="I9" s="148">
        <f>I10+I14+I25+I41+I51+I55</f>
        <v>516722</v>
      </c>
      <c r="J9" s="147">
        <f>J10+J14+J25+J41+J51+J55</f>
        <v>585</v>
      </c>
      <c r="K9" s="146">
        <f>K10+K14+K25+K41+K51+K55</f>
        <v>437</v>
      </c>
      <c r="L9" s="145">
        <f aca="true" t="shared" si="2" ref="L9:L55">SUM(H9:K9)</f>
        <v>1069261</v>
      </c>
      <c r="M9" s="151">
        <f aca="true" t="shared" si="3" ref="M9:M55">IF(ISERROR(F9/L9-1),"         /0",(F9/L9-1))</f>
        <v>0.028691778714457827</v>
      </c>
      <c r="N9" s="149">
        <f>N10+N14+N25+N41+N51+N55</f>
        <v>4071879</v>
      </c>
      <c r="O9" s="148">
        <f>O10+O14+O25+O41+O51+O55</f>
        <v>4016012</v>
      </c>
      <c r="P9" s="147">
        <f>P10+P14+P25+P41+P51+P55</f>
        <v>10874</v>
      </c>
      <c r="Q9" s="146">
        <f>Q10+Q14+Q25+Q41+Q51+Q55</f>
        <v>11422</v>
      </c>
      <c r="R9" s="145">
        <f aca="true" t="shared" si="4" ref="R9:R55">SUM(N9:Q9)</f>
        <v>8110187</v>
      </c>
      <c r="S9" s="150">
        <f aca="true" t="shared" si="5" ref="S9:S55">R9/$R$9</f>
        <v>1</v>
      </c>
      <c r="T9" s="149">
        <f>T10+T14+T25+T41+T51+T55</f>
        <v>3954681</v>
      </c>
      <c r="U9" s="148">
        <f>U10+U14+U25+U41+U51+U55</f>
        <v>3794435</v>
      </c>
      <c r="V9" s="147">
        <f>V10+V14+V25+V41+V51+V55</f>
        <v>17122</v>
      </c>
      <c r="W9" s="146">
        <f>W10+W14+W25+W41+W51+W55</f>
        <v>12248</v>
      </c>
      <c r="X9" s="145">
        <f aca="true" t="shared" si="6" ref="X9:X55">SUM(T9:W9)</f>
        <v>7778486</v>
      </c>
      <c r="Y9" s="144">
        <f>IF(ISERROR(R9/X9-1),"         /0",(R9/X9-1))</f>
        <v>0.04264338844345805</v>
      </c>
    </row>
    <row r="10" spans="1:25" s="134" customFormat="1" ht="19.5" customHeight="1">
      <c r="A10" s="143" t="s">
        <v>56</v>
      </c>
      <c r="B10" s="140">
        <f>SUM(B11:B13)</f>
        <v>160111</v>
      </c>
      <c r="C10" s="139">
        <f>SUM(C11:C13)</f>
        <v>158070</v>
      </c>
      <c r="D10" s="138">
        <f>SUM(D11:D13)</f>
        <v>267</v>
      </c>
      <c r="E10" s="137">
        <f>SUM(E11:E13)</f>
        <v>391</v>
      </c>
      <c r="F10" s="136">
        <f t="shared" si="0"/>
        <v>318839</v>
      </c>
      <c r="G10" s="141">
        <f t="shared" si="1"/>
        <v>0.28986944742440496</v>
      </c>
      <c r="H10" s="140">
        <f>SUM(H11:H13)</f>
        <v>166469</v>
      </c>
      <c r="I10" s="139">
        <f>SUM(I11:I13)</f>
        <v>148977</v>
      </c>
      <c r="J10" s="138">
        <f>SUM(J11:J13)</f>
        <v>17</v>
      </c>
      <c r="K10" s="137">
        <f>SUM(K11:K13)</f>
        <v>24</v>
      </c>
      <c r="L10" s="136">
        <f t="shared" si="2"/>
        <v>315487</v>
      </c>
      <c r="M10" s="142">
        <f t="shared" si="3"/>
        <v>0.010624843495928626</v>
      </c>
      <c r="N10" s="140">
        <f>SUM(N11:N13)</f>
        <v>1155239</v>
      </c>
      <c r="O10" s="139">
        <f>SUM(O11:O13)</f>
        <v>1150788</v>
      </c>
      <c r="P10" s="138">
        <f>SUM(P11:P13)</f>
        <v>1302</v>
      </c>
      <c r="Q10" s="137">
        <f>SUM(Q11:Q13)</f>
        <v>2371</v>
      </c>
      <c r="R10" s="136">
        <f t="shared" si="4"/>
        <v>2309700</v>
      </c>
      <c r="S10" s="141">
        <f t="shared" si="5"/>
        <v>0.28478998079822326</v>
      </c>
      <c r="T10" s="140">
        <f>SUM(T11:T13)</f>
        <v>1205910</v>
      </c>
      <c r="U10" s="139">
        <f>SUM(U11:U13)</f>
        <v>1147838</v>
      </c>
      <c r="V10" s="138">
        <f>SUM(V11:V13)</f>
        <v>5309</v>
      </c>
      <c r="W10" s="137">
        <f>SUM(W11:W13)</f>
        <v>1483</v>
      </c>
      <c r="X10" s="136">
        <f t="shared" si="6"/>
        <v>2360540</v>
      </c>
      <c r="Y10" s="200">
        <f aca="true" t="shared" si="7" ref="Y10:Y55">IF(ISERROR(R10/X10-1),"         /0",IF(R10/X10&gt;5,"  *  ",(R10/X10-1)))</f>
        <v>-0.021537444821947527</v>
      </c>
    </row>
    <row r="11" spans="1:25" ht="19.5" customHeight="1">
      <c r="A11" s="259" t="s">
        <v>356</v>
      </c>
      <c r="B11" s="260">
        <v>149872</v>
      </c>
      <c r="C11" s="261">
        <v>147831</v>
      </c>
      <c r="D11" s="262">
        <v>261</v>
      </c>
      <c r="E11" s="283">
        <v>391</v>
      </c>
      <c r="F11" s="284">
        <f t="shared" si="0"/>
        <v>298355</v>
      </c>
      <c r="G11" s="263">
        <f t="shared" si="1"/>
        <v>0.2712466134516428</v>
      </c>
      <c r="H11" s="260">
        <v>158402</v>
      </c>
      <c r="I11" s="261">
        <v>141779</v>
      </c>
      <c r="J11" s="262">
        <v>17</v>
      </c>
      <c r="K11" s="283">
        <v>24</v>
      </c>
      <c r="L11" s="284">
        <f t="shared" si="2"/>
        <v>300222</v>
      </c>
      <c r="M11" s="285">
        <f t="shared" si="3"/>
        <v>-0.006218731472043992</v>
      </c>
      <c r="N11" s="260">
        <v>1081611</v>
      </c>
      <c r="O11" s="261">
        <v>1083236</v>
      </c>
      <c r="P11" s="262">
        <v>1286</v>
      </c>
      <c r="Q11" s="283">
        <v>2291</v>
      </c>
      <c r="R11" s="284">
        <f t="shared" si="4"/>
        <v>2168424</v>
      </c>
      <c r="S11" s="263">
        <f t="shared" si="5"/>
        <v>0.2673704071188494</v>
      </c>
      <c r="T11" s="280">
        <v>1149639</v>
      </c>
      <c r="U11" s="261">
        <v>1097203</v>
      </c>
      <c r="V11" s="262">
        <v>924</v>
      </c>
      <c r="W11" s="283">
        <v>1483</v>
      </c>
      <c r="X11" s="284">
        <f t="shared" si="6"/>
        <v>2249249</v>
      </c>
      <c r="Y11" s="265">
        <f t="shared" si="7"/>
        <v>-0.035934216265073315</v>
      </c>
    </row>
    <row r="12" spans="1:25" ht="19.5" customHeight="1">
      <c r="A12" s="266" t="s">
        <v>357</v>
      </c>
      <c r="B12" s="267">
        <v>7458</v>
      </c>
      <c r="C12" s="268">
        <v>7335</v>
      </c>
      <c r="D12" s="269">
        <v>0</v>
      </c>
      <c r="E12" s="286">
        <v>0</v>
      </c>
      <c r="F12" s="287">
        <f t="shared" si="0"/>
        <v>14793</v>
      </c>
      <c r="G12" s="270">
        <f t="shared" si="1"/>
        <v>0.013448915395385203</v>
      </c>
      <c r="H12" s="267">
        <v>5766</v>
      </c>
      <c r="I12" s="268">
        <v>5281</v>
      </c>
      <c r="J12" s="269">
        <v>0</v>
      </c>
      <c r="K12" s="286">
        <v>0</v>
      </c>
      <c r="L12" s="287">
        <f t="shared" si="2"/>
        <v>11047</v>
      </c>
      <c r="M12" s="288">
        <f t="shared" si="3"/>
        <v>0.3390965873087717</v>
      </c>
      <c r="N12" s="267">
        <v>55006</v>
      </c>
      <c r="O12" s="268">
        <v>48402</v>
      </c>
      <c r="P12" s="269">
        <v>1</v>
      </c>
      <c r="Q12" s="286">
        <v>0</v>
      </c>
      <c r="R12" s="287">
        <f t="shared" si="4"/>
        <v>103409</v>
      </c>
      <c r="S12" s="270">
        <f t="shared" si="5"/>
        <v>0.012750507479050729</v>
      </c>
      <c r="T12" s="281">
        <v>39847</v>
      </c>
      <c r="U12" s="268">
        <v>34494</v>
      </c>
      <c r="V12" s="269">
        <v>4380</v>
      </c>
      <c r="W12" s="286">
        <v>0</v>
      </c>
      <c r="X12" s="287">
        <f t="shared" si="6"/>
        <v>78721</v>
      </c>
      <c r="Y12" s="272">
        <f t="shared" si="7"/>
        <v>0.3136139022624205</v>
      </c>
    </row>
    <row r="13" spans="1:25" ht="19.5" customHeight="1" thickBot="1">
      <c r="A13" s="273" t="s">
        <v>358</v>
      </c>
      <c r="B13" s="274">
        <v>2781</v>
      </c>
      <c r="C13" s="275">
        <v>2904</v>
      </c>
      <c r="D13" s="276">
        <v>6</v>
      </c>
      <c r="E13" s="289">
        <v>0</v>
      </c>
      <c r="F13" s="290">
        <f t="shared" si="0"/>
        <v>5691</v>
      </c>
      <c r="G13" s="277">
        <f t="shared" si="1"/>
        <v>0.005173918577376948</v>
      </c>
      <c r="H13" s="274">
        <v>2301</v>
      </c>
      <c r="I13" s="275">
        <v>1917</v>
      </c>
      <c r="J13" s="276"/>
      <c r="K13" s="289"/>
      <c r="L13" s="290">
        <f t="shared" si="2"/>
        <v>4218</v>
      </c>
      <c r="M13" s="291">
        <f t="shared" si="3"/>
        <v>0.34921763869132283</v>
      </c>
      <c r="N13" s="274">
        <v>18622</v>
      </c>
      <c r="O13" s="275">
        <v>19150</v>
      </c>
      <c r="P13" s="276">
        <v>15</v>
      </c>
      <c r="Q13" s="289">
        <v>80</v>
      </c>
      <c r="R13" s="290">
        <f t="shared" si="4"/>
        <v>37867</v>
      </c>
      <c r="S13" s="277">
        <f t="shared" si="5"/>
        <v>0.004669066200323125</v>
      </c>
      <c r="T13" s="282">
        <v>16424</v>
      </c>
      <c r="U13" s="275">
        <v>16141</v>
      </c>
      <c r="V13" s="276">
        <v>5</v>
      </c>
      <c r="W13" s="289">
        <v>0</v>
      </c>
      <c r="X13" s="290">
        <f t="shared" si="6"/>
        <v>32570</v>
      </c>
      <c r="Y13" s="279">
        <f t="shared" si="7"/>
        <v>0.16263432606693273</v>
      </c>
    </row>
    <row r="14" spans="1:25" s="134" customFormat="1" ht="19.5" customHeight="1">
      <c r="A14" s="143" t="s">
        <v>55</v>
      </c>
      <c r="B14" s="140">
        <f>SUM(B15:B24)</f>
        <v>142216</v>
      </c>
      <c r="C14" s="139">
        <f>SUM(C15:C24)</f>
        <v>138988</v>
      </c>
      <c r="D14" s="138">
        <f>SUM(D15:D24)</f>
        <v>1007</v>
      </c>
      <c r="E14" s="137">
        <f>SUM(E15:E24)</f>
        <v>742</v>
      </c>
      <c r="F14" s="136">
        <f t="shared" si="0"/>
        <v>282953</v>
      </c>
      <c r="G14" s="141">
        <f t="shared" si="1"/>
        <v>0.25724403149262687</v>
      </c>
      <c r="H14" s="140">
        <f>SUM(H15:H24)</f>
        <v>134838</v>
      </c>
      <c r="I14" s="139">
        <f>SUM(I15:I24)</f>
        <v>134939</v>
      </c>
      <c r="J14" s="138">
        <f>SUM(J15:J24)</f>
        <v>267</v>
      </c>
      <c r="K14" s="137">
        <f>SUM(K15:K24)</f>
        <v>106</v>
      </c>
      <c r="L14" s="136">
        <f t="shared" si="2"/>
        <v>270150</v>
      </c>
      <c r="M14" s="142">
        <f t="shared" si="3"/>
        <v>0.047392189524338324</v>
      </c>
      <c r="N14" s="140">
        <f>SUM(N15:N24)</f>
        <v>1030389</v>
      </c>
      <c r="O14" s="139">
        <f>SUM(O15:O24)</f>
        <v>1031379</v>
      </c>
      <c r="P14" s="138">
        <f>SUM(P15:P24)</f>
        <v>3594</v>
      </c>
      <c r="Q14" s="137">
        <f>SUM(Q15:Q24)</f>
        <v>3882</v>
      </c>
      <c r="R14" s="136">
        <f t="shared" si="4"/>
        <v>2069244</v>
      </c>
      <c r="S14" s="141">
        <f t="shared" si="5"/>
        <v>0.25514134261022586</v>
      </c>
      <c r="T14" s="140">
        <f>SUM(T15:T24)</f>
        <v>969265</v>
      </c>
      <c r="U14" s="139">
        <f>SUM(U15:U24)</f>
        <v>970650</v>
      </c>
      <c r="V14" s="138">
        <f>SUM(V15:V24)</f>
        <v>5555</v>
      </c>
      <c r="W14" s="137">
        <f>SUM(W15:W24)</f>
        <v>4309</v>
      </c>
      <c r="X14" s="136">
        <f t="shared" si="6"/>
        <v>1949779</v>
      </c>
      <c r="Y14" s="135">
        <f t="shared" si="7"/>
        <v>0.06127104661605243</v>
      </c>
    </row>
    <row r="15" spans="1:25" ht="19.5" customHeight="1">
      <c r="A15" s="259" t="s">
        <v>359</v>
      </c>
      <c r="B15" s="260">
        <v>33868</v>
      </c>
      <c r="C15" s="261">
        <v>38448</v>
      </c>
      <c r="D15" s="262">
        <v>848</v>
      </c>
      <c r="E15" s="283">
        <v>720</v>
      </c>
      <c r="F15" s="284">
        <f t="shared" si="0"/>
        <v>73884</v>
      </c>
      <c r="G15" s="263">
        <f t="shared" si="1"/>
        <v>0.06717093659654164</v>
      </c>
      <c r="H15" s="260">
        <v>34867</v>
      </c>
      <c r="I15" s="261">
        <v>36131</v>
      </c>
      <c r="J15" s="262">
        <v>37</v>
      </c>
      <c r="K15" s="283">
        <v>37</v>
      </c>
      <c r="L15" s="284">
        <f t="shared" si="2"/>
        <v>71072</v>
      </c>
      <c r="M15" s="285">
        <f t="shared" si="3"/>
        <v>0.03956551103106709</v>
      </c>
      <c r="N15" s="260">
        <v>234255</v>
      </c>
      <c r="O15" s="261">
        <v>237771</v>
      </c>
      <c r="P15" s="262">
        <v>1428</v>
      </c>
      <c r="Q15" s="283">
        <v>1526</v>
      </c>
      <c r="R15" s="284">
        <f t="shared" si="4"/>
        <v>474980</v>
      </c>
      <c r="S15" s="263">
        <f t="shared" si="5"/>
        <v>0.05856585057779802</v>
      </c>
      <c r="T15" s="280">
        <v>218838</v>
      </c>
      <c r="U15" s="261">
        <v>218696</v>
      </c>
      <c r="V15" s="262">
        <v>831</v>
      </c>
      <c r="W15" s="283">
        <v>786</v>
      </c>
      <c r="X15" s="284">
        <f t="shared" si="6"/>
        <v>439151</v>
      </c>
      <c r="Y15" s="265">
        <f t="shared" si="7"/>
        <v>0.08158697122402092</v>
      </c>
    </row>
    <row r="16" spans="1:25" ht="19.5" customHeight="1">
      <c r="A16" s="266" t="s">
        <v>360</v>
      </c>
      <c r="B16" s="267">
        <v>37580</v>
      </c>
      <c r="C16" s="268">
        <v>31803</v>
      </c>
      <c r="D16" s="269">
        <v>57</v>
      </c>
      <c r="E16" s="286">
        <v>20</v>
      </c>
      <c r="F16" s="287">
        <f t="shared" si="0"/>
        <v>69460</v>
      </c>
      <c r="G16" s="270">
        <f t="shared" si="1"/>
        <v>0.06314889903085623</v>
      </c>
      <c r="H16" s="267">
        <v>31566</v>
      </c>
      <c r="I16" s="268">
        <v>28947</v>
      </c>
      <c r="J16" s="269">
        <v>203</v>
      </c>
      <c r="K16" s="286">
        <v>5</v>
      </c>
      <c r="L16" s="287">
        <f t="shared" si="2"/>
        <v>60721</v>
      </c>
      <c r="M16" s="288">
        <f t="shared" si="3"/>
        <v>0.14392055466807196</v>
      </c>
      <c r="N16" s="267">
        <v>268919</v>
      </c>
      <c r="O16" s="268">
        <v>243483</v>
      </c>
      <c r="P16" s="269">
        <v>231</v>
      </c>
      <c r="Q16" s="286">
        <v>129</v>
      </c>
      <c r="R16" s="287">
        <f t="shared" si="4"/>
        <v>512762</v>
      </c>
      <c r="S16" s="270">
        <f t="shared" si="5"/>
        <v>0.06322443613199054</v>
      </c>
      <c r="T16" s="281">
        <v>217286</v>
      </c>
      <c r="U16" s="268">
        <v>211970</v>
      </c>
      <c r="V16" s="269">
        <v>413</v>
      </c>
      <c r="W16" s="286">
        <v>117</v>
      </c>
      <c r="X16" s="287">
        <f t="shared" si="6"/>
        <v>429786</v>
      </c>
      <c r="Y16" s="272">
        <f t="shared" si="7"/>
        <v>0.19306352463784293</v>
      </c>
    </row>
    <row r="17" spans="1:25" ht="19.5" customHeight="1">
      <c r="A17" s="266" t="s">
        <v>361</v>
      </c>
      <c r="B17" s="267">
        <v>20238</v>
      </c>
      <c r="C17" s="268">
        <v>20432</v>
      </c>
      <c r="D17" s="269">
        <v>47</v>
      </c>
      <c r="E17" s="286">
        <v>0</v>
      </c>
      <c r="F17" s="287">
        <f t="shared" si="0"/>
        <v>40717</v>
      </c>
      <c r="G17" s="270">
        <f t="shared" si="1"/>
        <v>0.037017473680382565</v>
      </c>
      <c r="H17" s="267">
        <v>18367</v>
      </c>
      <c r="I17" s="268">
        <v>18002</v>
      </c>
      <c r="J17" s="269">
        <v>24</v>
      </c>
      <c r="K17" s="286">
        <v>64</v>
      </c>
      <c r="L17" s="287">
        <f t="shared" si="2"/>
        <v>36457</v>
      </c>
      <c r="M17" s="288">
        <f t="shared" si="3"/>
        <v>0.11684998765669152</v>
      </c>
      <c r="N17" s="267">
        <v>144311</v>
      </c>
      <c r="O17" s="268">
        <v>148030</v>
      </c>
      <c r="P17" s="269">
        <v>149</v>
      </c>
      <c r="Q17" s="286">
        <v>187</v>
      </c>
      <c r="R17" s="287">
        <f t="shared" si="4"/>
        <v>292677</v>
      </c>
      <c r="S17" s="270">
        <f t="shared" si="5"/>
        <v>0.036087577265481056</v>
      </c>
      <c r="T17" s="281">
        <v>150986</v>
      </c>
      <c r="U17" s="268">
        <v>151876</v>
      </c>
      <c r="V17" s="269">
        <v>416</v>
      </c>
      <c r="W17" s="286">
        <v>526</v>
      </c>
      <c r="X17" s="287">
        <f t="shared" si="6"/>
        <v>303804</v>
      </c>
      <c r="Y17" s="272">
        <f t="shared" si="7"/>
        <v>-0.036625587549867666</v>
      </c>
    </row>
    <row r="18" spans="1:25" ht="19.5" customHeight="1">
      <c r="A18" s="266" t="s">
        <v>362</v>
      </c>
      <c r="B18" s="267">
        <v>22100</v>
      </c>
      <c r="C18" s="268">
        <v>18303</v>
      </c>
      <c r="D18" s="269">
        <v>43</v>
      </c>
      <c r="E18" s="286">
        <v>0</v>
      </c>
      <c r="F18" s="287">
        <f>SUM(B18:E18)</f>
        <v>40446</v>
      </c>
      <c r="G18" s="270">
        <f>F18/$F$9</f>
        <v>0.03677109660526938</v>
      </c>
      <c r="H18" s="267">
        <v>20706</v>
      </c>
      <c r="I18" s="268">
        <v>18873</v>
      </c>
      <c r="J18" s="269">
        <v>2</v>
      </c>
      <c r="K18" s="286">
        <v>0</v>
      </c>
      <c r="L18" s="287">
        <f>SUM(H18:K18)</f>
        <v>39581</v>
      </c>
      <c r="M18" s="288">
        <f>IF(ISERROR(F18/L18-1),"         /0",(F18/L18-1))</f>
        <v>0.021853919810009836</v>
      </c>
      <c r="N18" s="267">
        <v>151701</v>
      </c>
      <c r="O18" s="268">
        <v>149246</v>
      </c>
      <c r="P18" s="269">
        <v>185</v>
      </c>
      <c r="Q18" s="286">
        <v>244</v>
      </c>
      <c r="R18" s="287">
        <f>SUM(N18:Q18)</f>
        <v>301376</v>
      </c>
      <c r="S18" s="270">
        <f>R18/$R$9</f>
        <v>0.03716017892065867</v>
      </c>
      <c r="T18" s="281">
        <v>146086</v>
      </c>
      <c r="U18" s="268">
        <v>134716</v>
      </c>
      <c r="V18" s="269">
        <v>27</v>
      </c>
      <c r="W18" s="286">
        <v>0</v>
      </c>
      <c r="X18" s="287">
        <f>SUM(T18:W18)</f>
        <v>280829</v>
      </c>
      <c r="Y18" s="272">
        <f>IF(ISERROR(R18/X18-1),"         /0",IF(R18/X18&gt;5,"  *  ",(R18/X18-1)))</f>
        <v>0.07316552065491821</v>
      </c>
    </row>
    <row r="19" spans="1:25" ht="19.5" customHeight="1">
      <c r="A19" s="266" t="s">
        <v>363</v>
      </c>
      <c r="B19" s="267">
        <v>16546</v>
      </c>
      <c r="C19" s="268">
        <v>15916</v>
      </c>
      <c r="D19" s="269">
        <v>7</v>
      </c>
      <c r="E19" s="286">
        <v>0</v>
      </c>
      <c r="F19" s="287">
        <f>SUM(B19:E19)</f>
        <v>32469</v>
      </c>
      <c r="G19" s="270">
        <f>F19/$F$9</f>
        <v>0.029518882848155355</v>
      </c>
      <c r="H19" s="267">
        <v>13938</v>
      </c>
      <c r="I19" s="268">
        <v>13491</v>
      </c>
      <c r="J19" s="269"/>
      <c r="K19" s="286">
        <v>0</v>
      </c>
      <c r="L19" s="287">
        <f>SUM(H19:K19)</f>
        <v>27429</v>
      </c>
      <c r="M19" s="288">
        <f>IF(ISERROR(F19/L19-1),"         /0",(F19/L19-1))</f>
        <v>0.18374712895111012</v>
      </c>
      <c r="N19" s="267">
        <v>123533</v>
      </c>
      <c r="O19" s="268">
        <v>126946</v>
      </c>
      <c r="P19" s="269">
        <v>191</v>
      </c>
      <c r="Q19" s="286">
        <v>205</v>
      </c>
      <c r="R19" s="287">
        <f>SUM(N19:Q19)</f>
        <v>250875</v>
      </c>
      <c r="S19" s="270">
        <f>R19/$R$9</f>
        <v>0.0309333188001707</v>
      </c>
      <c r="T19" s="281">
        <v>114519</v>
      </c>
      <c r="U19" s="268">
        <v>111361</v>
      </c>
      <c r="V19" s="269">
        <v>11</v>
      </c>
      <c r="W19" s="286">
        <v>10</v>
      </c>
      <c r="X19" s="287">
        <f>SUM(T19:W19)</f>
        <v>225901</v>
      </c>
      <c r="Y19" s="272">
        <f>IF(ISERROR(R19/X19-1),"         /0",IF(R19/X19&gt;5,"  *  ",(R19/X19-1)))</f>
        <v>0.1105528527983497</v>
      </c>
    </row>
    <row r="20" spans="1:25" ht="19.5" customHeight="1">
      <c r="A20" s="266" t="s">
        <v>364</v>
      </c>
      <c r="B20" s="267">
        <v>7088</v>
      </c>
      <c r="C20" s="268">
        <v>9130</v>
      </c>
      <c r="D20" s="269">
        <v>1</v>
      </c>
      <c r="E20" s="286">
        <v>2</v>
      </c>
      <c r="F20" s="287">
        <f>SUM(B20:E20)</f>
        <v>16221</v>
      </c>
      <c r="G20" s="270">
        <f>F20/$F$9</f>
        <v>0.014747168027346946</v>
      </c>
      <c r="H20" s="267">
        <v>11197</v>
      </c>
      <c r="I20" s="268">
        <v>15586</v>
      </c>
      <c r="J20" s="269">
        <v>1</v>
      </c>
      <c r="K20" s="286"/>
      <c r="L20" s="287">
        <f>SUM(H20:K20)</f>
        <v>26784</v>
      </c>
      <c r="M20" s="288">
        <f>IF(ISERROR(F20/L20-1),"         /0",(F20/L20-1))</f>
        <v>-0.39437724014336917</v>
      </c>
      <c r="N20" s="267">
        <v>75783</v>
      </c>
      <c r="O20" s="268">
        <v>91955</v>
      </c>
      <c r="P20" s="269">
        <v>1398</v>
      </c>
      <c r="Q20" s="286">
        <v>1590</v>
      </c>
      <c r="R20" s="287">
        <f>SUM(N20:Q20)</f>
        <v>170726</v>
      </c>
      <c r="S20" s="270">
        <f>R20/$R$9</f>
        <v>0.021050809309329118</v>
      </c>
      <c r="T20" s="281">
        <v>88740</v>
      </c>
      <c r="U20" s="268">
        <v>108745</v>
      </c>
      <c r="V20" s="269">
        <v>3679</v>
      </c>
      <c r="W20" s="286">
        <v>2802</v>
      </c>
      <c r="X20" s="287">
        <f>SUM(T20:W20)</f>
        <v>203966</v>
      </c>
      <c r="Y20" s="272">
        <f>IF(ISERROR(R20/X20-1),"         /0",IF(R20/X20&gt;5,"  *  ",(R20/X20-1)))</f>
        <v>-0.16296833786023157</v>
      </c>
    </row>
    <row r="21" spans="1:25" ht="19.5" customHeight="1">
      <c r="A21" s="266" t="s">
        <v>365</v>
      </c>
      <c r="B21" s="267">
        <v>2443</v>
      </c>
      <c r="C21" s="268">
        <v>2157</v>
      </c>
      <c r="D21" s="269">
        <v>2</v>
      </c>
      <c r="E21" s="286">
        <v>0</v>
      </c>
      <c r="F21" s="287">
        <f t="shared" si="0"/>
        <v>4602</v>
      </c>
      <c r="G21" s="270">
        <f t="shared" si="1"/>
        <v>0.004183864574431333</v>
      </c>
      <c r="H21" s="267">
        <v>2579</v>
      </c>
      <c r="I21" s="268">
        <v>2503</v>
      </c>
      <c r="J21" s="269"/>
      <c r="K21" s="286"/>
      <c r="L21" s="287">
        <f t="shared" si="2"/>
        <v>5082</v>
      </c>
      <c r="M21" s="288">
        <f t="shared" si="3"/>
        <v>-0.0944510035419126</v>
      </c>
      <c r="N21" s="267">
        <v>18948</v>
      </c>
      <c r="O21" s="268">
        <v>17588</v>
      </c>
      <c r="P21" s="269">
        <v>4</v>
      </c>
      <c r="Q21" s="286">
        <v>0</v>
      </c>
      <c r="R21" s="287">
        <f t="shared" si="4"/>
        <v>36540</v>
      </c>
      <c r="S21" s="270">
        <f t="shared" si="5"/>
        <v>0.004505444818966566</v>
      </c>
      <c r="T21" s="281">
        <v>21607</v>
      </c>
      <c r="U21" s="268">
        <v>21846</v>
      </c>
      <c r="V21" s="269">
        <v>178</v>
      </c>
      <c r="W21" s="286">
        <v>68</v>
      </c>
      <c r="X21" s="287">
        <f t="shared" si="6"/>
        <v>43699</v>
      </c>
      <c r="Y21" s="272">
        <f t="shared" si="7"/>
        <v>-0.1638252591592485</v>
      </c>
    </row>
    <row r="22" spans="1:25" ht="19.5" customHeight="1">
      <c r="A22" s="266" t="s">
        <v>366</v>
      </c>
      <c r="B22" s="267">
        <v>1704</v>
      </c>
      <c r="C22" s="268">
        <v>1934</v>
      </c>
      <c r="D22" s="269">
        <v>2</v>
      </c>
      <c r="E22" s="286">
        <v>0</v>
      </c>
      <c r="F22" s="287">
        <f t="shared" si="0"/>
        <v>3640</v>
      </c>
      <c r="G22" s="270">
        <f t="shared" si="1"/>
        <v>0.0033092714148044437</v>
      </c>
      <c r="H22" s="267">
        <v>934</v>
      </c>
      <c r="I22" s="268">
        <v>884</v>
      </c>
      <c r="J22" s="269"/>
      <c r="K22" s="286"/>
      <c r="L22" s="287">
        <f t="shared" si="2"/>
        <v>1818</v>
      </c>
      <c r="M22" s="288">
        <f t="shared" si="3"/>
        <v>1.0022002200220022</v>
      </c>
      <c r="N22" s="267">
        <v>7945</v>
      </c>
      <c r="O22" s="268">
        <v>9395</v>
      </c>
      <c r="P22" s="269">
        <v>5</v>
      </c>
      <c r="Q22" s="286">
        <v>0</v>
      </c>
      <c r="R22" s="287">
        <f t="shared" si="4"/>
        <v>17345</v>
      </c>
      <c r="S22" s="270">
        <f t="shared" si="5"/>
        <v>0.0021386683192385083</v>
      </c>
      <c r="T22" s="281">
        <v>6172</v>
      </c>
      <c r="U22" s="268">
        <v>6456</v>
      </c>
      <c r="V22" s="269"/>
      <c r="W22" s="286"/>
      <c r="X22" s="287">
        <f t="shared" si="6"/>
        <v>12628</v>
      </c>
      <c r="Y22" s="272">
        <f t="shared" si="7"/>
        <v>0.37353500158378217</v>
      </c>
    </row>
    <row r="23" spans="1:25" ht="19.5" customHeight="1">
      <c r="A23" s="266" t="s">
        <v>367</v>
      </c>
      <c r="B23" s="267">
        <v>612</v>
      </c>
      <c r="C23" s="268">
        <v>854</v>
      </c>
      <c r="D23" s="269">
        <v>0</v>
      </c>
      <c r="E23" s="286">
        <v>0</v>
      </c>
      <c r="F23" s="287">
        <f>SUM(B23:E23)</f>
        <v>1466</v>
      </c>
      <c r="G23" s="270">
        <f>F23/$F$9</f>
        <v>0.001332799970907504</v>
      </c>
      <c r="H23" s="267">
        <v>621</v>
      </c>
      <c r="I23" s="268">
        <v>516</v>
      </c>
      <c r="J23" s="269"/>
      <c r="K23" s="286">
        <v>0</v>
      </c>
      <c r="L23" s="287">
        <f>SUM(H23:K23)</f>
        <v>1137</v>
      </c>
      <c r="M23" s="288">
        <f>IF(ISERROR(F23/L23-1),"         /0",(F23/L23-1))</f>
        <v>0.2893579595426561</v>
      </c>
      <c r="N23" s="267">
        <v>4768</v>
      </c>
      <c r="O23" s="268">
        <v>6884</v>
      </c>
      <c r="P23" s="269">
        <v>0</v>
      </c>
      <c r="Q23" s="286">
        <v>0</v>
      </c>
      <c r="R23" s="287">
        <f>SUM(N23:Q23)</f>
        <v>11652</v>
      </c>
      <c r="S23" s="270">
        <f>R23/$R$9</f>
        <v>0.0014367116319266128</v>
      </c>
      <c r="T23" s="281">
        <v>4722</v>
      </c>
      <c r="U23" s="268">
        <v>4940</v>
      </c>
      <c r="V23" s="269">
        <v>0</v>
      </c>
      <c r="W23" s="286">
        <v>0</v>
      </c>
      <c r="X23" s="287">
        <f>SUM(T23:W23)</f>
        <v>9662</v>
      </c>
      <c r="Y23" s="272">
        <f>IF(ISERROR(R23/X23-1),"         /0",IF(R23/X23&gt;5,"  *  ",(R23/X23-1)))</f>
        <v>0.20596149865452285</v>
      </c>
    </row>
    <row r="24" spans="1:25" ht="19.5" customHeight="1" thickBot="1">
      <c r="A24" s="273" t="s">
        <v>51</v>
      </c>
      <c r="B24" s="274">
        <v>37</v>
      </c>
      <c r="C24" s="275">
        <v>11</v>
      </c>
      <c r="D24" s="276">
        <v>0</v>
      </c>
      <c r="E24" s="289">
        <v>0</v>
      </c>
      <c r="F24" s="290">
        <f t="shared" si="0"/>
        <v>48</v>
      </c>
      <c r="G24" s="277">
        <f t="shared" si="1"/>
        <v>4.363874393148717E-05</v>
      </c>
      <c r="H24" s="274">
        <v>63</v>
      </c>
      <c r="I24" s="275">
        <v>6</v>
      </c>
      <c r="J24" s="276"/>
      <c r="K24" s="289"/>
      <c r="L24" s="290">
        <f t="shared" si="2"/>
        <v>69</v>
      </c>
      <c r="M24" s="291">
        <f t="shared" si="3"/>
        <v>-0.30434782608695654</v>
      </c>
      <c r="N24" s="274">
        <v>226</v>
      </c>
      <c r="O24" s="275">
        <v>81</v>
      </c>
      <c r="P24" s="276">
        <v>3</v>
      </c>
      <c r="Q24" s="289">
        <v>1</v>
      </c>
      <c r="R24" s="290">
        <f t="shared" si="4"/>
        <v>311</v>
      </c>
      <c r="S24" s="277">
        <f t="shared" si="5"/>
        <v>3.8346834666081065E-05</v>
      </c>
      <c r="T24" s="282">
        <v>309</v>
      </c>
      <c r="U24" s="275">
        <v>44</v>
      </c>
      <c r="V24" s="276"/>
      <c r="W24" s="289"/>
      <c r="X24" s="290">
        <f t="shared" si="6"/>
        <v>353</v>
      </c>
      <c r="Y24" s="279">
        <f t="shared" si="7"/>
        <v>-0.11898016997167138</v>
      </c>
    </row>
    <row r="25" spans="1:25" s="134" customFormat="1" ht="19.5" customHeight="1">
      <c r="A25" s="143" t="s">
        <v>54</v>
      </c>
      <c r="B25" s="140">
        <f>SUM(B26:B40)</f>
        <v>72521</v>
      </c>
      <c r="C25" s="139">
        <f>SUM(C26:C40)</f>
        <v>78082</v>
      </c>
      <c r="D25" s="138">
        <f>SUM(D26:D40)</f>
        <v>310</v>
      </c>
      <c r="E25" s="137">
        <f>SUM(E26:E40)</f>
        <v>0</v>
      </c>
      <c r="F25" s="136">
        <f t="shared" si="0"/>
        <v>150913</v>
      </c>
      <c r="G25" s="141">
        <f t="shared" si="1"/>
        <v>0.13720112006109425</v>
      </c>
      <c r="H25" s="140">
        <f>SUM(H26:H40)</f>
        <v>72885</v>
      </c>
      <c r="I25" s="139">
        <f>SUM(I26:I40)</f>
        <v>68641</v>
      </c>
      <c r="J25" s="138">
        <f>SUM(J26:J40)</f>
        <v>0</v>
      </c>
      <c r="K25" s="137">
        <f>SUM(K26:K40)</f>
        <v>0</v>
      </c>
      <c r="L25" s="136">
        <f t="shared" si="2"/>
        <v>141526</v>
      </c>
      <c r="M25" s="142">
        <f t="shared" si="3"/>
        <v>0.06632703531506579</v>
      </c>
      <c r="N25" s="140">
        <f>SUM(N26:N40)</f>
        <v>563051</v>
      </c>
      <c r="O25" s="139">
        <f>SUM(O26:O40)</f>
        <v>544382</v>
      </c>
      <c r="P25" s="138">
        <f>SUM(P26:P40)</f>
        <v>490</v>
      </c>
      <c r="Q25" s="137">
        <f>SUM(Q26:Q40)</f>
        <v>1</v>
      </c>
      <c r="R25" s="136">
        <f t="shared" si="4"/>
        <v>1107924</v>
      </c>
      <c r="S25" s="141">
        <f t="shared" si="5"/>
        <v>0.13660893392470483</v>
      </c>
      <c r="T25" s="140">
        <f>SUM(T26:T40)</f>
        <v>511305</v>
      </c>
      <c r="U25" s="139">
        <f>SUM(U26:U40)</f>
        <v>460986</v>
      </c>
      <c r="V25" s="138">
        <f>SUM(V26:V40)</f>
        <v>71</v>
      </c>
      <c r="W25" s="137">
        <f>SUM(W26:W40)</f>
        <v>34</v>
      </c>
      <c r="X25" s="136">
        <f t="shared" si="6"/>
        <v>972396</v>
      </c>
      <c r="Y25" s="135">
        <f t="shared" si="7"/>
        <v>0.13937531622919064</v>
      </c>
    </row>
    <row r="26" spans="1:25" ht="19.5" customHeight="1">
      <c r="A26" s="259" t="s">
        <v>368</v>
      </c>
      <c r="B26" s="260">
        <v>41775</v>
      </c>
      <c r="C26" s="261">
        <v>46606</v>
      </c>
      <c r="D26" s="262">
        <v>303</v>
      </c>
      <c r="E26" s="283">
        <v>0</v>
      </c>
      <c r="F26" s="284">
        <f t="shared" si="0"/>
        <v>88684</v>
      </c>
      <c r="G26" s="263">
        <f t="shared" si="1"/>
        <v>0.08062621597541685</v>
      </c>
      <c r="H26" s="260">
        <v>38776</v>
      </c>
      <c r="I26" s="261">
        <v>38861</v>
      </c>
      <c r="J26" s="262"/>
      <c r="K26" s="283"/>
      <c r="L26" s="284">
        <f t="shared" si="2"/>
        <v>77637</v>
      </c>
      <c r="M26" s="285">
        <f t="shared" si="3"/>
        <v>0.14229040277187432</v>
      </c>
      <c r="N26" s="260">
        <v>333951</v>
      </c>
      <c r="O26" s="261">
        <v>320527</v>
      </c>
      <c r="P26" s="262">
        <v>465</v>
      </c>
      <c r="Q26" s="283">
        <v>0</v>
      </c>
      <c r="R26" s="284">
        <f t="shared" si="4"/>
        <v>654943</v>
      </c>
      <c r="S26" s="263">
        <f t="shared" si="5"/>
        <v>0.0807555978672255</v>
      </c>
      <c r="T26" s="260">
        <v>294412</v>
      </c>
      <c r="U26" s="261">
        <v>262120</v>
      </c>
      <c r="V26" s="262">
        <v>38</v>
      </c>
      <c r="W26" s="283">
        <v>7</v>
      </c>
      <c r="X26" s="284">
        <f t="shared" si="6"/>
        <v>556577</v>
      </c>
      <c r="Y26" s="265">
        <f t="shared" si="7"/>
        <v>0.17673385713028034</v>
      </c>
    </row>
    <row r="27" spans="1:25" ht="19.5" customHeight="1">
      <c r="A27" s="400" t="s">
        <v>369</v>
      </c>
      <c r="B27" s="401">
        <v>6436</v>
      </c>
      <c r="C27" s="402">
        <v>6510</v>
      </c>
      <c r="D27" s="403">
        <v>0</v>
      </c>
      <c r="E27" s="404">
        <v>0</v>
      </c>
      <c r="F27" s="405">
        <f aca="true" t="shared" si="8" ref="F27:F40">SUM(B27:E27)</f>
        <v>12946</v>
      </c>
      <c r="G27" s="406">
        <f aca="true" t="shared" si="9" ref="G27:G40">F27/$F$9</f>
        <v>0.011769732894521519</v>
      </c>
      <c r="H27" s="401">
        <v>6966</v>
      </c>
      <c r="I27" s="402">
        <v>5761</v>
      </c>
      <c r="J27" s="403"/>
      <c r="K27" s="404"/>
      <c r="L27" s="405">
        <f aca="true" t="shared" si="10" ref="L27:L40">SUM(H27:K27)</f>
        <v>12727</v>
      </c>
      <c r="M27" s="407">
        <f aca="true" t="shared" si="11" ref="M27:M40">IF(ISERROR(F27/L27-1),"         /0",(F27/L27-1))</f>
        <v>0.01720751158953404</v>
      </c>
      <c r="N27" s="401">
        <v>43846</v>
      </c>
      <c r="O27" s="402">
        <v>43608</v>
      </c>
      <c r="P27" s="403"/>
      <c r="Q27" s="404"/>
      <c r="R27" s="405">
        <f aca="true" t="shared" si="12" ref="R27:R40">SUM(N27:Q27)</f>
        <v>87454</v>
      </c>
      <c r="S27" s="406">
        <f aca="true" t="shared" si="13" ref="S27:S40">R27/$R$9</f>
        <v>0.010783228549477343</v>
      </c>
      <c r="T27" s="401">
        <v>39090</v>
      </c>
      <c r="U27" s="402">
        <v>35938</v>
      </c>
      <c r="V27" s="403"/>
      <c r="W27" s="404"/>
      <c r="X27" s="405">
        <f aca="true" t="shared" si="14" ref="X27:X40">SUM(T27:W27)</f>
        <v>75028</v>
      </c>
      <c r="Y27" s="408">
        <f aca="true" t="shared" si="15" ref="Y27:Y40">IF(ISERROR(R27/X27-1),"         /0",IF(R27/X27&gt;5,"  *  ",(R27/X27-1)))</f>
        <v>0.1656181692168257</v>
      </c>
    </row>
    <row r="28" spans="1:25" ht="19.5" customHeight="1">
      <c r="A28" s="400" t="s">
        <v>370</v>
      </c>
      <c r="B28" s="401">
        <v>5933</v>
      </c>
      <c r="C28" s="402">
        <v>6674</v>
      </c>
      <c r="D28" s="403">
        <v>7</v>
      </c>
      <c r="E28" s="404">
        <v>0</v>
      </c>
      <c r="F28" s="405">
        <f t="shared" si="8"/>
        <v>12614</v>
      </c>
      <c r="G28" s="406">
        <f t="shared" si="9"/>
        <v>0.0114678982489954</v>
      </c>
      <c r="H28" s="401">
        <v>8145</v>
      </c>
      <c r="I28" s="402">
        <v>6525</v>
      </c>
      <c r="J28" s="403"/>
      <c r="K28" s="404"/>
      <c r="L28" s="405">
        <f t="shared" si="10"/>
        <v>14670</v>
      </c>
      <c r="M28" s="407">
        <f t="shared" si="11"/>
        <v>-0.14014996591683704</v>
      </c>
      <c r="N28" s="401">
        <v>48153</v>
      </c>
      <c r="O28" s="402">
        <v>50953</v>
      </c>
      <c r="P28" s="403">
        <v>25</v>
      </c>
      <c r="Q28" s="404">
        <v>0</v>
      </c>
      <c r="R28" s="405">
        <f t="shared" si="12"/>
        <v>99131</v>
      </c>
      <c r="S28" s="406">
        <f t="shared" si="13"/>
        <v>0.012223022724383545</v>
      </c>
      <c r="T28" s="401">
        <v>52648</v>
      </c>
      <c r="U28" s="402">
        <v>48986</v>
      </c>
      <c r="V28" s="403">
        <v>16</v>
      </c>
      <c r="W28" s="404">
        <v>0</v>
      </c>
      <c r="X28" s="405">
        <f t="shared" si="14"/>
        <v>101650</v>
      </c>
      <c r="Y28" s="408">
        <f t="shared" si="15"/>
        <v>-0.024781111657648847</v>
      </c>
    </row>
    <row r="29" spans="1:25" ht="19.5" customHeight="1">
      <c r="A29" s="400" t="s">
        <v>371</v>
      </c>
      <c r="B29" s="401">
        <v>5178</v>
      </c>
      <c r="C29" s="402">
        <v>5652</v>
      </c>
      <c r="D29" s="403">
        <v>0</v>
      </c>
      <c r="E29" s="404">
        <v>0</v>
      </c>
      <c r="F29" s="405">
        <f t="shared" si="8"/>
        <v>10830</v>
      </c>
      <c r="G29" s="406">
        <f t="shared" si="9"/>
        <v>0.009845991599541793</v>
      </c>
      <c r="H29" s="401">
        <v>5322</v>
      </c>
      <c r="I29" s="402">
        <v>5276</v>
      </c>
      <c r="J29" s="403"/>
      <c r="K29" s="404"/>
      <c r="L29" s="405">
        <f t="shared" si="10"/>
        <v>10598</v>
      </c>
      <c r="M29" s="407">
        <f t="shared" si="11"/>
        <v>0.021890922815625657</v>
      </c>
      <c r="N29" s="401">
        <v>38226</v>
      </c>
      <c r="O29" s="402">
        <v>38372</v>
      </c>
      <c r="P29" s="403"/>
      <c r="Q29" s="404">
        <v>0</v>
      </c>
      <c r="R29" s="405">
        <f t="shared" si="12"/>
        <v>76598</v>
      </c>
      <c r="S29" s="406">
        <f t="shared" si="13"/>
        <v>0.009444665086020827</v>
      </c>
      <c r="T29" s="401">
        <v>42214</v>
      </c>
      <c r="U29" s="402">
        <v>39009</v>
      </c>
      <c r="V29" s="403"/>
      <c r="W29" s="404"/>
      <c r="X29" s="405">
        <f t="shared" si="14"/>
        <v>81223</v>
      </c>
      <c r="Y29" s="408">
        <f t="shared" si="15"/>
        <v>-0.056941999187422265</v>
      </c>
    </row>
    <row r="30" spans="1:25" ht="19.5" customHeight="1">
      <c r="A30" s="400" t="s">
        <v>372</v>
      </c>
      <c r="B30" s="401">
        <v>3855</v>
      </c>
      <c r="C30" s="402">
        <v>3901</v>
      </c>
      <c r="D30" s="403">
        <v>0</v>
      </c>
      <c r="E30" s="404">
        <v>0</v>
      </c>
      <c r="F30" s="405">
        <f aca="true" t="shared" si="16" ref="F30:F36">SUM(B30:E30)</f>
        <v>7756</v>
      </c>
      <c r="G30" s="406">
        <f aca="true" t="shared" si="17" ref="G30:G36">F30/$F$9</f>
        <v>0.007051293706929469</v>
      </c>
      <c r="H30" s="401">
        <v>4253</v>
      </c>
      <c r="I30" s="402">
        <v>3661</v>
      </c>
      <c r="J30" s="403"/>
      <c r="K30" s="404">
        <v>0</v>
      </c>
      <c r="L30" s="405">
        <f aca="true" t="shared" si="18" ref="L30:L36">SUM(H30:K30)</f>
        <v>7914</v>
      </c>
      <c r="M30" s="407">
        <f aca="true" t="shared" si="19" ref="M30:M36">IF(ISERROR(F30/L30-1),"         /0",(F30/L30-1))</f>
        <v>-0.01996461966135965</v>
      </c>
      <c r="N30" s="401">
        <v>26310</v>
      </c>
      <c r="O30" s="402">
        <v>24146</v>
      </c>
      <c r="P30" s="403"/>
      <c r="Q30" s="404">
        <v>1</v>
      </c>
      <c r="R30" s="405">
        <f aca="true" t="shared" si="20" ref="R30:R36">SUM(N30:Q30)</f>
        <v>50457</v>
      </c>
      <c r="S30" s="406">
        <f aca="true" t="shared" si="21" ref="S30:S36">R30/$R$9</f>
        <v>0.0062214348448438985</v>
      </c>
      <c r="T30" s="401">
        <v>23888</v>
      </c>
      <c r="U30" s="402">
        <v>19581</v>
      </c>
      <c r="V30" s="403"/>
      <c r="W30" s="404">
        <v>0</v>
      </c>
      <c r="X30" s="405">
        <f aca="true" t="shared" si="22" ref="X30:X36">SUM(T30:W30)</f>
        <v>43469</v>
      </c>
      <c r="Y30" s="408">
        <f aca="true" t="shared" si="23" ref="Y30:Y36">IF(ISERROR(R30/X30-1),"         /0",IF(R30/X30&gt;5,"  *  ",(R30/X30-1)))</f>
        <v>0.1607582415054407</v>
      </c>
    </row>
    <row r="31" spans="1:25" ht="19.5" customHeight="1">
      <c r="A31" s="400" t="s">
        <v>373</v>
      </c>
      <c r="B31" s="401">
        <v>3289</v>
      </c>
      <c r="C31" s="402">
        <v>2458</v>
      </c>
      <c r="D31" s="403">
        <v>0</v>
      </c>
      <c r="E31" s="404">
        <v>0</v>
      </c>
      <c r="F31" s="405">
        <f t="shared" si="16"/>
        <v>5747</v>
      </c>
      <c r="G31" s="406">
        <f t="shared" si="17"/>
        <v>0.005224830445297016</v>
      </c>
      <c r="H31" s="401">
        <v>3480</v>
      </c>
      <c r="I31" s="402">
        <v>2547</v>
      </c>
      <c r="J31" s="403">
        <v>0</v>
      </c>
      <c r="K31" s="404"/>
      <c r="L31" s="405">
        <f t="shared" si="18"/>
        <v>6027</v>
      </c>
      <c r="M31" s="407">
        <f t="shared" si="19"/>
        <v>-0.04645760743321714</v>
      </c>
      <c r="N31" s="401">
        <v>23948</v>
      </c>
      <c r="O31" s="402">
        <v>20426</v>
      </c>
      <c r="P31" s="403">
        <v>0</v>
      </c>
      <c r="Q31" s="404">
        <v>0</v>
      </c>
      <c r="R31" s="405">
        <f t="shared" si="20"/>
        <v>44374</v>
      </c>
      <c r="S31" s="406">
        <f t="shared" si="21"/>
        <v>0.005471390487050422</v>
      </c>
      <c r="T31" s="401">
        <v>21280</v>
      </c>
      <c r="U31" s="402">
        <v>19945</v>
      </c>
      <c r="V31" s="403">
        <v>0</v>
      </c>
      <c r="W31" s="404"/>
      <c r="X31" s="405">
        <f t="shared" si="22"/>
        <v>41225</v>
      </c>
      <c r="Y31" s="408">
        <f t="shared" si="23"/>
        <v>0.07638568829593684</v>
      </c>
    </row>
    <row r="32" spans="1:25" ht="19.5" customHeight="1">
      <c r="A32" s="400" t="s">
        <v>374</v>
      </c>
      <c r="B32" s="401">
        <v>1263</v>
      </c>
      <c r="C32" s="402">
        <v>1474</v>
      </c>
      <c r="D32" s="403">
        <v>0</v>
      </c>
      <c r="E32" s="404">
        <v>0</v>
      </c>
      <c r="F32" s="405">
        <f t="shared" si="16"/>
        <v>2737</v>
      </c>
      <c r="G32" s="406">
        <f t="shared" si="17"/>
        <v>0.0024883175445933416</v>
      </c>
      <c r="H32" s="401">
        <v>1022</v>
      </c>
      <c r="I32" s="402">
        <v>1373</v>
      </c>
      <c r="J32" s="403"/>
      <c r="K32" s="404"/>
      <c r="L32" s="405">
        <f t="shared" si="18"/>
        <v>2395</v>
      </c>
      <c r="M32" s="407">
        <f t="shared" si="19"/>
        <v>0.1427974947807933</v>
      </c>
      <c r="N32" s="401">
        <v>9467</v>
      </c>
      <c r="O32" s="402">
        <v>8575</v>
      </c>
      <c r="P32" s="403"/>
      <c r="Q32" s="404"/>
      <c r="R32" s="405">
        <f t="shared" si="20"/>
        <v>18042</v>
      </c>
      <c r="S32" s="406">
        <f t="shared" si="21"/>
        <v>0.002224609617509436</v>
      </c>
      <c r="T32" s="401">
        <v>5855</v>
      </c>
      <c r="U32" s="402">
        <v>6274</v>
      </c>
      <c r="V32" s="403"/>
      <c r="W32" s="404"/>
      <c r="X32" s="405">
        <f t="shared" si="22"/>
        <v>12129</v>
      </c>
      <c r="Y32" s="408">
        <f t="shared" si="23"/>
        <v>0.4875092752906258</v>
      </c>
    </row>
    <row r="33" spans="1:25" ht="19.5" customHeight="1">
      <c r="A33" s="400" t="s">
        <v>375</v>
      </c>
      <c r="B33" s="401">
        <v>1202</v>
      </c>
      <c r="C33" s="402">
        <v>971</v>
      </c>
      <c r="D33" s="403">
        <v>0</v>
      </c>
      <c r="E33" s="404">
        <v>0</v>
      </c>
      <c r="F33" s="405">
        <f t="shared" si="16"/>
        <v>2173</v>
      </c>
      <c r="G33" s="406">
        <f t="shared" si="17"/>
        <v>0.0019755623033983673</v>
      </c>
      <c r="H33" s="401">
        <v>989</v>
      </c>
      <c r="I33" s="402">
        <v>737</v>
      </c>
      <c r="J33" s="403"/>
      <c r="K33" s="404"/>
      <c r="L33" s="405">
        <f t="shared" si="18"/>
        <v>1726</v>
      </c>
      <c r="M33" s="407">
        <f t="shared" si="19"/>
        <v>0.25898030127462346</v>
      </c>
      <c r="N33" s="401">
        <v>8013</v>
      </c>
      <c r="O33" s="402">
        <v>6959</v>
      </c>
      <c r="P33" s="403"/>
      <c r="Q33" s="404"/>
      <c r="R33" s="405">
        <f t="shared" si="20"/>
        <v>14972</v>
      </c>
      <c r="S33" s="406">
        <f t="shared" si="21"/>
        <v>0.001846073339615967</v>
      </c>
      <c r="T33" s="401">
        <v>5842</v>
      </c>
      <c r="U33" s="402">
        <v>5078</v>
      </c>
      <c r="V33" s="403">
        <v>17</v>
      </c>
      <c r="W33" s="404">
        <v>27</v>
      </c>
      <c r="X33" s="405">
        <f t="shared" si="22"/>
        <v>10964</v>
      </c>
      <c r="Y33" s="408">
        <f t="shared" si="23"/>
        <v>0.3655600145932141</v>
      </c>
    </row>
    <row r="34" spans="1:25" ht="19.5" customHeight="1">
      <c r="A34" s="400" t="s">
        <v>376</v>
      </c>
      <c r="B34" s="401">
        <v>1009</v>
      </c>
      <c r="C34" s="402">
        <v>739</v>
      </c>
      <c r="D34" s="403">
        <v>0</v>
      </c>
      <c r="E34" s="404">
        <v>0</v>
      </c>
      <c r="F34" s="405">
        <f t="shared" si="16"/>
        <v>1748</v>
      </c>
      <c r="G34" s="406">
        <f t="shared" si="17"/>
        <v>0.0015891775915049912</v>
      </c>
      <c r="H34" s="401">
        <v>743</v>
      </c>
      <c r="I34" s="402">
        <v>452</v>
      </c>
      <c r="J34" s="403"/>
      <c r="K34" s="404"/>
      <c r="L34" s="405">
        <f t="shared" si="18"/>
        <v>1195</v>
      </c>
      <c r="M34" s="407">
        <f t="shared" si="19"/>
        <v>0.46276150627615054</v>
      </c>
      <c r="N34" s="401">
        <v>6522</v>
      </c>
      <c r="O34" s="402">
        <v>6340</v>
      </c>
      <c r="P34" s="403"/>
      <c r="Q34" s="404"/>
      <c r="R34" s="405">
        <f t="shared" si="20"/>
        <v>12862</v>
      </c>
      <c r="S34" s="406">
        <f t="shared" si="21"/>
        <v>0.0015859067121386967</v>
      </c>
      <c r="T34" s="401">
        <v>3531</v>
      </c>
      <c r="U34" s="402">
        <v>3100</v>
      </c>
      <c r="V34" s="403"/>
      <c r="W34" s="404"/>
      <c r="X34" s="405">
        <f t="shared" si="22"/>
        <v>6631</v>
      </c>
      <c r="Y34" s="408">
        <f t="shared" si="23"/>
        <v>0.9396772734127583</v>
      </c>
    </row>
    <row r="35" spans="1:25" ht="19.5" customHeight="1">
      <c r="A35" s="400" t="s">
        <v>377</v>
      </c>
      <c r="B35" s="401">
        <v>464</v>
      </c>
      <c r="C35" s="402">
        <v>944</v>
      </c>
      <c r="D35" s="403">
        <v>0</v>
      </c>
      <c r="E35" s="404">
        <v>0</v>
      </c>
      <c r="F35" s="405">
        <f t="shared" si="16"/>
        <v>1408</v>
      </c>
      <c r="G35" s="406">
        <f t="shared" si="17"/>
        <v>0.0012800698219902903</v>
      </c>
      <c r="H35" s="401">
        <v>757</v>
      </c>
      <c r="I35" s="402">
        <v>994</v>
      </c>
      <c r="J35" s="403"/>
      <c r="K35" s="404"/>
      <c r="L35" s="405">
        <f t="shared" si="18"/>
        <v>1751</v>
      </c>
      <c r="M35" s="407">
        <f t="shared" si="19"/>
        <v>-0.1958880639634495</v>
      </c>
      <c r="N35" s="401">
        <v>6219</v>
      </c>
      <c r="O35" s="402">
        <v>6517</v>
      </c>
      <c r="P35" s="403"/>
      <c r="Q35" s="404"/>
      <c r="R35" s="405">
        <f t="shared" si="20"/>
        <v>12736</v>
      </c>
      <c r="S35" s="406">
        <f t="shared" si="21"/>
        <v>0.0015703706955215706</v>
      </c>
      <c r="T35" s="401">
        <v>3591</v>
      </c>
      <c r="U35" s="402">
        <v>4516</v>
      </c>
      <c r="V35" s="403"/>
      <c r="W35" s="404"/>
      <c r="X35" s="405">
        <f t="shared" si="22"/>
        <v>8107</v>
      </c>
      <c r="Y35" s="408">
        <f t="shared" si="23"/>
        <v>0.5709880350314542</v>
      </c>
    </row>
    <row r="36" spans="1:25" ht="19.5" customHeight="1">
      <c r="A36" s="400" t="s">
        <v>378</v>
      </c>
      <c r="B36" s="401">
        <v>451</v>
      </c>
      <c r="C36" s="402">
        <v>484</v>
      </c>
      <c r="D36" s="403">
        <v>0</v>
      </c>
      <c r="E36" s="404">
        <v>0</v>
      </c>
      <c r="F36" s="405">
        <f t="shared" si="16"/>
        <v>935</v>
      </c>
      <c r="G36" s="406">
        <f t="shared" si="17"/>
        <v>0.0008500463661654272</v>
      </c>
      <c r="H36" s="401">
        <v>387</v>
      </c>
      <c r="I36" s="402">
        <v>461</v>
      </c>
      <c r="J36" s="403"/>
      <c r="K36" s="404"/>
      <c r="L36" s="405">
        <f t="shared" si="18"/>
        <v>848</v>
      </c>
      <c r="M36" s="407">
        <f t="shared" si="19"/>
        <v>0.10259433962264142</v>
      </c>
      <c r="N36" s="401">
        <v>3902</v>
      </c>
      <c r="O36" s="402">
        <v>3745</v>
      </c>
      <c r="P36" s="403"/>
      <c r="Q36" s="404"/>
      <c r="R36" s="405">
        <f t="shared" si="20"/>
        <v>7647</v>
      </c>
      <c r="S36" s="406">
        <f t="shared" si="21"/>
        <v>0.0009428882465965335</v>
      </c>
      <c r="T36" s="401">
        <v>4491</v>
      </c>
      <c r="U36" s="402">
        <v>3320</v>
      </c>
      <c r="V36" s="403"/>
      <c r="W36" s="404"/>
      <c r="X36" s="405">
        <f t="shared" si="22"/>
        <v>7811</v>
      </c>
      <c r="Y36" s="408">
        <f t="shared" si="23"/>
        <v>-0.020996031237997648</v>
      </c>
    </row>
    <row r="37" spans="1:25" ht="19.5" customHeight="1">
      <c r="A37" s="400" t="s">
        <v>379</v>
      </c>
      <c r="B37" s="401">
        <v>296</v>
      </c>
      <c r="C37" s="402">
        <v>235</v>
      </c>
      <c r="D37" s="403">
        <v>0</v>
      </c>
      <c r="E37" s="404">
        <v>0</v>
      </c>
      <c r="F37" s="405">
        <f t="shared" si="8"/>
        <v>531</v>
      </c>
      <c r="G37" s="406">
        <f t="shared" si="9"/>
        <v>0.0004827536047420768</v>
      </c>
      <c r="H37" s="401">
        <v>391</v>
      </c>
      <c r="I37" s="402">
        <v>276</v>
      </c>
      <c r="J37" s="403"/>
      <c r="K37" s="404"/>
      <c r="L37" s="405">
        <f t="shared" si="10"/>
        <v>667</v>
      </c>
      <c r="M37" s="407">
        <f t="shared" si="11"/>
        <v>-0.20389805097451275</v>
      </c>
      <c r="N37" s="401">
        <v>2671</v>
      </c>
      <c r="O37" s="402">
        <v>2327</v>
      </c>
      <c r="P37" s="403"/>
      <c r="Q37" s="404"/>
      <c r="R37" s="405">
        <f t="shared" si="12"/>
        <v>4998</v>
      </c>
      <c r="S37" s="406">
        <f t="shared" si="13"/>
        <v>0.0006162619924793349</v>
      </c>
      <c r="T37" s="401">
        <v>2666</v>
      </c>
      <c r="U37" s="402">
        <v>2007</v>
      </c>
      <c r="V37" s="403"/>
      <c r="W37" s="404"/>
      <c r="X37" s="405">
        <f t="shared" si="14"/>
        <v>4673</v>
      </c>
      <c r="Y37" s="408">
        <f t="shared" si="15"/>
        <v>0.06954846993366148</v>
      </c>
    </row>
    <row r="38" spans="1:25" ht="19.5" customHeight="1">
      <c r="A38" s="266" t="s">
        <v>380</v>
      </c>
      <c r="B38" s="267">
        <v>216</v>
      </c>
      <c r="C38" s="268">
        <v>297</v>
      </c>
      <c r="D38" s="269">
        <v>0</v>
      </c>
      <c r="E38" s="286">
        <v>0</v>
      </c>
      <c r="F38" s="287">
        <f t="shared" si="8"/>
        <v>513</v>
      </c>
      <c r="G38" s="270">
        <f t="shared" si="9"/>
        <v>0.00046638907576776917</v>
      </c>
      <c r="H38" s="267">
        <v>328</v>
      </c>
      <c r="I38" s="268">
        <v>366</v>
      </c>
      <c r="J38" s="269"/>
      <c r="K38" s="286"/>
      <c r="L38" s="287">
        <f t="shared" si="10"/>
        <v>694</v>
      </c>
      <c r="M38" s="288">
        <f t="shared" si="11"/>
        <v>-0.260806916426513</v>
      </c>
      <c r="N38" s="267">
        <v>2232</v>
      </c>
      <c r="O38" s="268">
        <v>2250</v>
      </c>
      <c r="P38" s="269"/>
      <c r="Q38" s="286"/>
      <c r="R38" s="287">
        <f t="shared" si="12"/>
        <v>4482</v>
      </c>
      <c r="S38" s="270">
        <f t="shared" si="13"/>
        <v>0.0005526383053806281</v>
      </c>
      <c r="T38" s="267">
        <v>2291</v>
      </c>
      <c r="U38" s="268">
        <v>2025</v>
      </c>
      <c r="V38" s="269"/>
      <c r="W38" s="286"/>
      <c r="X38" s="287">
        <f t="shared" si="14"/>
        <v>4316</v>
      </c>
      <c r="Y38" s="272">
        <f t="shared" si="15"/>
        <v>0.03846153846153855</v>
      </c>
    </row>
    <row r="39" spans="1:25" ht="19.5" customHeight="1">
      <c r="A39" s="266" t="s">
        <v>381</v>
      </c>
      <c r="B39" s="267">
        <v>149</v>
      </c>
      <c r="C39" s="268">
        <v>259</v>
      </c>
      <c r="D39" s="269">
        <v>0</v>
      </c>
      <c r="E39" s="286">
        <v>0</v>
      </c>
      <c r="F39" s="269">
        <f t="shared" si="8"/>
        <v>408</v>
      </c>
      <c r="G39" s="270">
        <f t="shared" si="9"/>
        <v>0.00037092932341764096</v>
      </c>
      <c r="H39" s="267">
        <v>196</v>
      </c>
      <c r="I39" s="268">
        <v>278</v>
      </c>
      <c r="J39" s="269"/>
      <c r="K39" s="286"/>
      <c r="L39" s="287">
        <f t="shared" si="10"/>
        <v>474</v>
      </c>
      <c r="M39" s="288">
        <f t="shared" si="11"/>
        <v>-0.1392405063291139</v>
      </c>
      <c r="N39" s="267">
        <v>2132</v>
      </c>
      <c r="O39" s="268">
        <v>2408</v>
      </c>
      <c r="P39" s="269"/>
      <c r="Q39" s="286"/>
      <c r="R39" s="287">
        <f t="shared" si="12"/>
        <v>4540</v>
      </c>
      <c r="S39" s="270">
        <f t="shared" si="13"/>
        <v>0.0005597898050932734</v>
      </c>
      <c r="T39" s="267">
        <v>2308</v>
      </c>
      <c r="U39" s="268">
        <v>2103</v>
      </c>
      <c r="V39" s="269"/>
      <c r="W39" s="286"/>
      <c r="X39" s="287">
        <f t="shared" si="14"/>
        <v>4411</v>
      </c>
      <c r="Y39" s="272">
        <f t="shared" si="15"/>
        <v>0.029245069145318547</v>
      </c>
    </row>
    <row r="40" spans="1:25" ht="19.5" customHeight="1" thickBot="1">
      <c r="A40" s="266" t="s">
        <v>51</v>
      </c>
      <c r="B40" s="267">
        <v>1005</v>
      </c>
      <c r="C40" s="268">
        <v>878</v>
      </c>
      <c r="D40" s="269">
        <v>0</v>
      </c>
      <c r="E40" s="286">
        <v>0</v>
      </c>
      <c r="F40" s="287">
        <f t="shared" si="8"/>
        <v>1883</v>
      </c>
      <c r="G40" s="270">
        <f t="shared" si="9"/>
        <v>0.001711911558812299</v>
      </c>
      <c r="H40" s="267">
        <v>1130</v>
      </c>
      <c r="I40" s="268">
        <v>1073</v>
      </c>
      <c r="J40" s="269"/>
      <c r="K40" s="286"/>
      <c r="L40" s="287">
        <f t="shared" si="10"/>
        <v>2203</v>
      </c>
      <c r="M40" s="288">
        <f t="shared" si="11"/>
        <v>-0.1452564684521107</v>
      </c>
      <c r="N40" s="267">
        <v>7459</v>
      </c>
      <c r="O40" s="268">
        <v>7229</v>
      </c>
      <c r="P40" s="269"/>
      <c r="Q40" s="286"/>
      <c r="R40" s="287">
        <f t="shared" si="12"/>
        <v>14688</v>
      </c>
      <c r="S40" s="270">
        <f t="shared" si="13"/>
        <v>0.0018110556513678414</v>
      </c>
      <c r="T40" s="267">
        <v>7198</v>
      </c>
      <c r="U40" s="268">
        <v>6984</v>
      </c>
      <c r="V40" s="269">
        <v>0</v>
      </c>
      <c r="W40" s="286">
        <v>0</v>
      </c>
      <c r="X40" s="287">
        <f t="shared" si="14"/>
        <v>14182</v>
      </c>
      <c r="Y40" s="272">
        <f t="shared" si="15"/>
        <v>0.03567902975602877</v>
      </c>
    </row>
    <row r="41" spans="1:25" s="134" customFormat="1" ht="19.5" customHeight="1">
      <c r="A41" s="143" t="s">
        <v>53</v>
      </c>
      <c r="B41" s="140">
        <f>SUM(B42:B50)</f>
        <v>160161</v>
      </c>
      <c r="C41" s="139">
        <f>SUM(C42:C50)</f>
        <v>153025</v>
      </c>
      <c r="D41" s="138">
        <f>SUM(D42:D50)</f>
        <v>100</v>
      </c>
      <c r="E41" s="137">
        <f>SUM(E42:E50)</f>
        <v>21</v>
      </c>
      <c r="F41" s="136">
        <f t="shared" si="0"/>
        <v>313307</v>
      </c>
      <c r="G41" s="141">
        <f t="shared" si="1"/>
        <v>0.2848400821863011</v>
      </c>
      <c r="H41" s="140">
        <f>SUM(H42:H50)</f>
        <v>160745</v>
      </c>
      <c r="I41" s="139">
        <f>SUM(I42:I50)</f>
        <v>149328</v>
      </c>
      <c r="J41" s="138">
        <f>SUM(J42:J50)</f>
        <v>277</v>
      </c>
      <c r="K41" s="137">
        <f>SUM(K42:K50)</f>
        <v>262</v>
      </c>
      <c r="L41" s="136">
        <f t="shared" si="2"/>
        <v>310612</v>
      </c>
      <c r="M41" s="142">
        <f t="shared" si="3"/>
        <v>0.008676419455784012</v>
      </c>
      <c r="N41" s="140">
        <f>SUM(N42:N50)</f>
        <v>1202263</v>
      </c>
      <c r="O41" s="139">
        <f>SUM(O42:O50)</f>
        <v>1164651</v>
      </c>
      <c r="P41" s="138">
        <f>SUM(P42:P50)</f>
        <v>3168</v>
      </c>
      <c r="Q41" s="137">
        <f>SUM(Q42:Q50)</f>
        <v>2821</v>
      </c>
      <c r="R41" s="136">
        <f t="shared" si="4"/>
        <v>2372903</v>
      </c>
      <c r="S41" s="141">
        <f t="shared" si="5"/>
        <v>0.29258301935578057</v>
      </c>
      <c r="T41" s="140">
        <f>SUM(T42:T50)</f>
        <v>1151431</v>
      </c>
      <c r="U41" s="139">
        <f>SUM(U42:U50)</f>
        <v>1102197</v>
      </c>
      <c r="V41" s="138">
        <f>SUM(V42:V50)</f>
        <v>5494</v>
      </c>
      <c r="W41" s="137">
        <f>SUM(W42:W50)</f>
        <v>5753</v>
      </c>
      <c r="X41" s="136">
        <f t="shared" si="6"/>
        <v>2264875</v>
      </c>
      <c r="Y41" s="135">
        <f t="shared" si="7"/>
        <v>0.0476971135272366</v>
      </c>
    </row>
    <row r="42" spans="1:25" s="104" customFormat="1" ht="19.5" customHeight="1">
      <c r="A42" s="259" t="s">
        <v>382</v>
      </c>
      <c r="B42" s="260">
        <v>85657</v>
      </c>
      <c r="C42" s="261">
        <v>80769</v>
      </c>
      <c r="D42" s="262">
        <v>8</v>
      </c>
      <c r="E42" s="283">
        <v>8</v>
      </c>
      <c r="F42" s="284">
        <f t="shared" si="0"/>
        <v>166442</v>
      </c>
      <c r="G42" s="263">
        <f t="shared" si="1"/>
        <v>0.15131916286342892</v>
      </c>
      <c r="H42" s="260">
        <v>94292</v>
      </c>
      <c r="I42" s="261">
        <v>85627</v>
      </c>
      <c r="J42" s="262">
        <v>268</v>
      </c>
      <c r="K42" s="283">
        <v>254</v>
      </c>
      <c r="L42" s="284">
        <f t="shared" si="2"/>
        <v>180441</v>
      </c>
      <c r="M42" s="285">
        <f t="shared" si="3"/>
        <v>-0.07758214596460888</v>
      </c>
      <c r="N42" s="260">
        <v>653906</v>
      </c>
      <c r="O42" s="261">
        <v>625157</v>
      </c>
      <c r="P42" s="262">
        <v>1387</v>
      </c>
      <c r="Q42" s="283">
        <v>1506</v>
      </c>
      <c r="R42" s="284">
        <f t="shared" si="4"/>
        <v>1281956</v>
      </c>
      <c r="S42" s="263">
        <f t="shared" si="5"/>
        <v>0.15806737871765472</v>
      </c>
      <c r="T42" s="280">
        <v>670447</v>
      </c>
      <c r="U42" s="261">
        <v>623649</v>
      </c>
      <c r="V42" s="262">
        <v>4811</v>
      </c>
      <c r="W42" s="283">
        <v>5093</v>
      </c>
      <c r="X42" s="284">
        <f t="shared" si="6"/>
        <v>1304000</v>
      </c>
      <c r="Y42" s="265">
        <f t="shared" si="7"/>
        <v>-0.01690490797546007</v>
      </c>
    </row>
    <row r="43" spans="1:25" s="104" customFormat="1" ht="19.5" customHeight="1">
      <c r="A43" s="266" t="s">
        <v>383</v>
      </c>
      <c r="B43" s="267">
        <v>48008</v>
      </c>
      <c r="C43" s="268">
        <v>46915</v>
      </c>
      <c r="D43" s="269">
        <v>62</v>
      </c>
      <c r="E43" s="286">
        <v>0</v>
      </c>
      <c r="F43" s="287">
        <f t="shared" si="0"/>
        <v>94985</v>
      </c>
      <c r="G43" s="270">
        <f t="shared" si="1"/>
        <v>0.08635471025692311</v>
      </c>
      <c r="H43" s="267">
        <v>42371</v>
      </c>
      <c r="I43" s="268">
        <v>40625</v>
      </c>
      <c r="J43" s="269">
        <v>0</v>
      </c>
      <c r="K43" s="286">
        <v>0</v>
      </c>
      <c r="L43" s="287">
        <f t="shared" si="2"/>
        <v>82996</v>
      </c>
      <c r="M43" s="288">
        <f t="shared" si="3"/>
        <v>0.14445274471058855</v>
      </c>
      <c r="N43" s="267">
        <v>349435</v>
      </c>
      <c r="O43" s="268">
        <v>354797</v>
      </c>
      <c r="P43" s="269">
        <v>1098</v>
      </c>
      <c r="Q43" s="286">
        <v>994</v>
      </c>
      <c r="R43" s="287">
        <f t="shared" si="4"/>
        <v>706324</v>
      </c>
      <c r="S43" s="270">
        <f t="shared" si="5"/>
        <v>0.08709096350059499</v>
      </c>
      <c r="T43" s="281">
        <v>308248</v>
      </c>
      <c r="U43" s="268">
        <v>305926</v>
      </c>
      <c r="V43" s="269">
        <v>407</v>
      </c>
      <c r="W43" s="286">
        <v>402</v>
      </c>
      <c r="X43" s="287">
        <f t="shared" si="6"/>
        <v>614983</v>
      </c>
      <c r="Y43" s="272">
        <f t="shared" si="7"/>
        <v>0.14852605681783082</v>
      </c>
    </row>
    <row r="44" spans="1:25" s="104" customFormat="1" ht="19.5" customHeight="1">
      <c r="A44" s="266" t="s">
        <v>384</v>
      </c>
      <c r="B44" s="267">
        <v>8735</v>
      </c>
      <c r="C44" s="268">
        <v>9181</v>
      </c>
      <c r="D44" s="269">
        <v>0</v>
      </c>
      <c r="E44" s="286">
        <v>0</v>
      </c>
      <c r="F44" s="287">
        <f t="shared" si="0"/>
        <v>17916</v>
      </c>
      <c r="G44" s="270">
        <f t="shared" si="1"/>
        <v>0.01628816117242759</v>
      </c>
      <c r="H44" s="267">
        <v>6121</v>
      </c>
      <c r="I44" s="268">
        <v>6295</v>
      </c>
      <c r="J44" s="269"/>
      <c r="K44" s="286">
        <v>6</v>
      </c>
      <c r="L44" s="287">
        <f t="shared" si="2"/>
        <v>12422</v>
      </c>
      <c r="M44" s="288">
        <f t="shared" si="3"/>
        <v>0.4422798261149574</v>
      </c>
      <c r="N44" s="267">
        <v>66494</v>
      </c>
      <c r="O44" s="268">
        <v>63546</v>
      </c>
      <c r="P44" s="269">
        <v>26</v>
      </c>
      <c r="Q44" s="286">
        <v>22</v>
      </c>
      <c r="R44" s="287">
        <f t="shared" si="4"/>
        <v>130088</v>
      </c>
      <c r="S44" s="270">
        <f t="shared" si="5"/>
        <v>0.016040074045148404</v>
      </c>
      <c r="T44" s="281">
        <v>49449</v>
      </c>
      <c r="U44" s="268">
        <v>47741</v>
      </c>
      <c r="V44" s="269">
        <v>128</v>
      </c>
      <c r="W44" s="286">
        <v>35</v>
      </c>
      <c r="X44" s="287">
        <f t="shared" si="6"/>
        <v>97353</v>
      </c>
      <c r="Y44" s="272">
        <f t="shared" si="7"/>
        <v>0.3362505521144701</v>
      </c>
    </row>
    <row r="45" spans="1:25" s="104" customFormat="1" ht="19.5" customHeight="1">
      <c r="A45" s="266" t="s">
        <v>385</v>
      </c>
      <c r="B45" s="267">
        <v>7697</v>
      </c>
      <c r="C45" s="268">
        <v>8268</v>
      </c>
      <c r="D45" s="269">
        <v>9</v>
      </c>
      <c r="E45" s="286">
        <v>1</v>
      </c>
      <c r="F45" s="287">
        <f>SUM(B45:E45)</f>
        <v>15975</v>
      </c>
      <c r="G45" s="270">
        <f>F45/$F$9</f>
        <v>0.014523519464698074</v>
      </c>
      <c r="H45" s="267">
        <v>7232</v>
      </c>
      <c r="I45" s="268">
        <v>7577</v>
      </c>
      <c r="J45" s="269"/>
      <c r="K45" s="286"/>
      <c r="L45" s="287">
        <f>SUM(H45:K45)</f>
        <v>14809</v>
      </c>
      <c r="M45" s="288">
        <f>IF(ISERROR(F45/L45-1),"         /0",(F45/L45-1))</f>
        <v>0.07873590384225815</v>
      </c>
      <c r="N45" s="267">
        <v>56691</v>
      </c>
      <c r="O45" s="268">
        <v>58420</v>
      </c>
      <c r="P45" s="269">
        <v>470</v>
      </c>
      <c r="Q45" s="286">
        <v>244</v>
      </c>
      <c r="R45" s="287">
        <f>SUM(N45:Q45)</f>
        <v>115825</v>
      </c>
      <c r="S45" s="270">
        <f>R45/$R$9</f>
        <v>0.014281421624433568</v>
      </c>
      <c r="T45" s="281">
        <v>53668</v>
      </c>
      <c r="U45" s="268">
        <v>59124</v>
      </c>
      <c r="V45" s="269">
        <v>116</v>
      </c>
      <c r="W45" s="286">
        <v>119</v>
      </c>
      <c r="X45" s="287">
        <f>SUM(T45:W45)</f>
        <v>113027</v>
      </c>
      <c r="Y45" s="272">
        <f>IF(ISERROR(R45/X45-1),"         /0",IF(R45/X45&gt;5,"  *  ",(R45/X45-1)))</f>
        <v>0.024755147000274258</v>
      </c>
    </row>
    <row r="46" spans="1:25" s="104" customFormat="1" ht="19.5" customHeight="1">
      <c r="A46" s="266" t="s">
        <v>386</v>
      </c>
      <c r="B46" s="267">
        <v>5043</v>
      </c>
      <c r="C46" s="268">
        <v>3217</v>
      </c>
      <c r="D46" s="269">
        <v>7</v>
      </c>
      <c r="E46" s="286">
        <v>0</v>
      </c>
      <c r="F46" s="287">
        <f>SUM(B46:E46)</f>
        <v>8267</v>
      </c>
      <c r="G46" s="270">
        <f>F46/$F$9</f>
        <v>0.007515864501700093</v>
      </c>
      <c r="H46" s="267">
        <v>5281</v>
      </c>
      <c r="I46" s="268">
        <v>4260</v>
      </c>
      <c r="J46" s="269"/>
      <c r="K46" s="286"/>
      <c r="L46" s="287">
        <f>SUM(H46:K46)</f>
        <v>9541</v>
      </c>
      <c r="M46" s="288">
        <f>IF(ISERROR(F46/L46-1),"         /0",(F46/L46-1))</f>
        <v>-0.13352898019075565</v>
      </c>
      <c r="N46" s="267">
        <v>35089</v>
      </c>
      <c r="O46" s="268">
        <v>27024</v>
      </c>
      <c r="P46" s="269">
        <v>21</v>
      </c>
      <c r="Q46" s="286">
        <v>3</v>
      </c>
      <c r="R46" s="287">
        <f>SUM(N46:Q46)</f>
        <v>62137</v>
      </c>
      <c r="S46" s="270">
        <f>R46/$R$9</f>
        <v>0.00766159892490765</v>
      </c>
      <c r="T46" s="281">
        <v>26511</v>
      </c>
      <c r="U46" s="268">
        <v>26620</v>
      </c>
      <c r="V46" s="269"/>
      <c r="W46" s="286">
        <v>70</v>
      </c>
      <c r="X46" s="287">
        <f>SUM(T46:W46)</f>
        <v>53201</v>
      </c>
      <c r="Y46" s="272">
        <f>IF(ISERROR(R46/X46-1),"         /0",IF(R46/X46&gt;5,"  *  ",(R46/X46-1)))</f>
        <v>0.1679667675419636</v>
      </c>
    </row>
    <row r="47" spans="1:25" s="104" customFormat="1" ht="19.5" customHeight="1">
      <c r="A47" s="266" t="s">
        <v>387</v>
      </c>
      <c r="B47" s="267">
        <v>3142</v>
      </c>
      <c r="C47" s="268">
        <v>3060</v>
      </c>
      <c r="D47" s="269">
        <v>6</v>
      </c>
      <c r="E47" s="286">
        <v>3</v>
      </c>
      <c r="F47" s="287">
        <f>SUM(B47:E47)</f>
        <v>6211</v>
      </c>
      <c r="G47" s="270">
        <f>F47/$F$9</f>
        <v>0.005646671636634726</v>
      </c>
      <c r="H47" s="267">
        <v>3391</v>
      </c>
      <c r="I47" s="268">
        <v>3182</v>
      </c>
      <c r="J47" s="269"/>
      <c r="K47" s="286"/>
      <c r="L47" s="287">
        <f>SUM(H47:K47)</f>
        <v>6573</v>
      </c>
      <c r="M47" s="288">
        <f>IF(ISERROR(F47/L47-1),"         /0",(F47/L47-1))</f>
        <v>-0.05507378670317964</v>
      </c>
      <c r="N47" s="267">
        <v>25317</v>
      </c>
      <c r="O47" s="268">
        <v>22911</v>
      </c>
      <c r="P47" s="269">
        <v>132</v>
      </c>
      <c r="Q47" s="286">
        <v>12</v>
      </c>
      <c r="R47" s="287">
        <f>SUM(N47:Q47)</f>
        <v>48372</v>
      </c>
      <c r="S47" s="270">
        <f>R47/$R$9</f>
        <v>0.005964350760346217</v>
      </c>
      <c r="T47" s="281">
        <v>24453</v>
      </c>
      <c r="U47" s="268">
        <v>23147</v>
      </c>
      <c r="V47" s="269">
        <v>17</v>
      </c>
      <c r="W47" s="286">
        <v>7</v>
      </c>
      <c r="X47" s="287">
        <f>SUM(T47:W47)</f>
        <v>47624</v>
      </c>
      <c r="Y47" s="272">
        <f>IF(ISERROR(R47/X47-1),"         /0",IF(R47/X47&gt;5,"  *  ",(R47/X47-1)))</f>
        <v>0.015706366537880045</v>
      </c>
    </row>
    <row r="48" spans="1:25" s="104" customFormat="1" ht="19.5" customHeight="1">
      <c r="A48" s="266" t="s">
        <v>388</v>
      </c>
      <c r="B48" s="267">
        <v>1116</v>
      </c>
      <c r="C48" s="268">
        <v>922</v>
      </c>
      <c r="D48" s="269">
        <v>8</v>
      </c>
      <c r="E48" s="286">
        <v>9</v>
      </c>
      <c r="F48" s="287">
        <f t="shared" si="0"/>
        <v>2055</v>
      </c>
      <c r="G48" s="270">
        <f t="shared" si="1"/>
        <v>0.0018682837245667945</v>
      </c>
      <c r="H48" s="267">
        <v>1369</v>
      </c>
      <c r="I48" s="268">
        <v>1084</v>
      </c>
      <c r="J48" s="269"/>
      <c r="K48" s="286"/>
      <c r="L48" s="287">
        <f t="shared" si="2"/>
        <v>2453</v>
      </c>
      <c r="M48" s="288">
        <f t="shared" si="3"/>
        <v>-0.16225030574806365</v>
      </c>
      <c r="N48" s="267">
        <v>9131</v>
      </c>
      <c r="O48" s="268">
        <v>7695</v>
      </c>
      <c r="P48" s="269">
        <v>19</v>
      </c>
      <c r="Q48" s="286">
        <v>26</v>
      </c>
      <c r="R48" s="287">
        <f t="shared" si="4"/>
        <v>16871</v>
      </c>
      <c r="S48" s="270">
        <f t="shared" si="5"/>
        <v>0.00208022330434551</v>
      </c>
      <c r="T48" s="281">
        <v>10390</v>
      </c>
      <c r="U48" s="268">
        <v>10736</v>
      </c>
      <c r="V48" s="269">
        <v>2</v>
      </c>
      <c r="W48" s="286">
        <v>25</v>
      </c>
      <c r="X48" s="287">
        <f t="shared" si="6"/>
        <v>21153</v>
      </c>
      <c r="Y48" s="272">
        <f t="shared" si="7"/>
        <v>-0.20242991537843336</v>
      </c>
    </row>
    <row r="49" spans="1:25" s="104" customFormat="1" ht="19.5" customHeight="1">
      <c r="A49" s="266" t="s">
        <v>389</v>
      </c>
      <c r="B49" s="267">
        <v>521</v>
      </c>
      <c r="C49" s="268">
        <v>441</v>
      </c>
      <c r="D49" s="269">
        <v>0</v>
      </c>
      <c r="E49" s="286">
        <v>0</v>
      </c>
      <c r="F49" s="287">
        <f t="shared" si="0"/>
        <v>962</v>
      </c>
      <c r="G49" s="270">
        <f t="shared" si="1"/>
        <v>0.0008745931596268888</v>
      </c>
      <c r="H49" s="267">
        <v>493</v>
      </c>
      <c r="I49" s="268">
        <v>429</v>
      </c>
      <c r="J49" s="269">
        <v>7</v>
      </c>
      <c r="K49" s="286"/>
      <c r="L49" s="287">
        <f t="shared" si="2"/>
        <v>929</v>
      </c>
      <c r="M49" s="288">
        <f t="shared" si="3"/>
        <v>0.03552206673842839</v>
      </c>
      <c r="N49" s="267">
        <v>3879</v>
      </c>
      <c r="O49" s="268">
        <v>3224</v>
      </c>
      <c r="P49" s="269"/>
      <c r="Q49" s="286"/>
      <c r="R49" s="287">
        <f t="shared" si="4"/>
        <v>7103</v>
      </c>
      <c r="S49" s="270">
        <f t="shared" si="5"/>
        <v>0.0008758121113606875</v>
      </c>
      <c r="T49" s="281">
        <v>6739</v>
      </c>
      <c r="U49" s="268">
        <v>3398</v>
      </c>
      <c r="V49" s="269">
        <v>7</v>
      </c>
      <c r="W49" s="286"/>
      <c r="X49" s="287">
        <f t="shared" si="6"/>
        <v>10144</v>
      </c>
      <c r="Y49" s="272">
        <f t="shared" si="7"/>
        <v>-0.29978312302839116</v>
      </c>
    </row>
    <row r="50" spans="1:25" s="104" customFormat="1" ht="19.5" customHeight="1" thickBot="1">
      <c r="A50" s="273" t="s">
        <v>51</v>
      </c>
      <c r="B50" s="274">
        <v>242</v>
      </c>
      <c r="C50" s="275">
        <v>252</v>
      </c>
      <c r="D50" s="276">
        <v>0</v>
      </c>
      <c r="E50" s="289">
        <v>0</v>
      </c>
      <c r="F50" s="290">
        <f>SUM(B50:E50)</f>
        <v>494</v>
      </c>
      <c r="G50" s="277">
        <f>F50/$F$9</f>
        <v>0.00044911540629488883</v>
      </c>
      <c r="H50" s="274">
        <v>195</v>
      </c>
      <c r="I50" s="275">
        <v>249</v>
      </c>
      <c r="J50" s="276">
        <v>2</v>
      </c>
      <c r="K50" s="289">
        <v>2</v>
      </c>
      <c r="L50" s="290">
        <f>SUM(H50:K50)</f>
        <v>448</v>
      </c>
      <c r="M50" s="291">
        <f>IF(ISERROR(F50/L50-1),"         /0",(F50/L50-1))</f>
        <v>0.1026785714285714</v>
      </c>
      <c r="N50" s="274">
        <v>2321</v>
      </c>
      <c r="O50" s="275">
        <v>1877</v>
      </c>
      <c r="P50" s="276">
        <v>15</v>
      </c>
      <c r="Q50" s="289">
        <v>14</v>
      </c>
      <c r="R50" s="290">
        <f>SUM(N50:Q50)</f>
        <v>4227</v>
      </c>
      <c r="S50" s="277">
        <f>R50/$R$9</f>
        <v>0.0005211963669888253</v>
      </c>
      <c r="T50" s="290">
        <v>1526</v>
      </c>
      <c r="U50" s="275">
        <v>1856</v>
      </c>
      <c r="V50" s="276">
        <v>6</v>
      </c>
      <c r="W50" s="289">
        <v>2</v>
      </c>
      <c r="X50" s="290">
        <f>SUM(T50:W50)</f>
        <v>3390</v>
      </c>
      <c r="Y50" s="279">
        <f>IF(ISERROR(R50/X50-1),"         /0",IF(R50/X50&gt;5,"  *  ",(R50/X50-1)))</f>
        <v>0.2469026548672566</v>
      </c>
    </row>
    <row r="51" spans="1:25" s="134" customFormat="1" ht="19.5" customHeight="1">
      <c r="A51" s="143" t="s">
        <v>52</v>
      </c>
      <c r="B51" s="140">
        <f>SUM(B52:B54)</f>
        <v>14182</v>
      </c>
      <c r="C51" s="139">
        <f>SUM(C52:C54)</f>
        <v>13923</v>
      </c>
      <c r="D51" s="138">
        <f>SUM(D52:D54)</f>
        <v>322</v>
      </c>
      <c r="E51" s="137">
        <f>SUM(E52:E54)</f>
        <v>238</v>
      </c>
      <c r="F51" s="136">
        <f t="shared" si="0"/>
        <v>28665</v>
      </c>
      <c r="G51" s="141">
        <f t="shared" si="1"/>
        <v>0.026060512391584995</v>
      </c>
      <c r="H51" s="140">
        <f>SUM(H52:H54)</f>
        <v>13313</v>
      </c>
      <c r="I51" s="139">
        <f>SUM(I52:I54)</f>
        <v>11781</v>
      </c>
      <c r="J51" s="138">
        <f>SUM(J52:J54)</f>
        <v>21</v>
      </c>
      <c r="K51" s="137">
        <f>SUM(K52:K54)</f>
        <v>42</v>
      </c>
      <c r="L51" s="136">
        <f t="shared" si="2"/>
        <v>25157</v>
      </c>
      <c r="M51" s="142">
        <f t="shared" si="3"/>
        <v>0.13944428985968127</v>
      </c>
      <c r="N51" s="140">
        <f>SUM(N52:N54)</f>
        <v>99571</v>
      </c>
      <c r="O51" s="139">
        <f>SUM(O52:O54)</f>
        <v>103557</v>
      </c>
      <c r="P51" s="138">
        <f>SUM(P52:P54)</f>
        <v>2320</v>
      </c>
      <c r="Q51" s="137">
        <f>SUM(Q52:Q54)</f>
        <v>2346</v>
      </c>
      <c r="R51" s="136">
        <f t="shared" si="4"/>
        <v>207794</v>
      </c>
      <c r="S51" s="141">
        <f t="shared" si="5"/>
        <v>0.025621357436024596</v>
      </c>
      <c r="T51" s="140">
        <f>SUM(T52:T54)</f>
        <v>92726</v>
      </c>
      <c r="U51" s="139">
        <f>SUM(U52:U54)</f>
        <v>93086</v>
      </c>
      <c r="V51" s="138">
        <f>SUM(V52:V54)</f>
        <v>689</v>
      </c>
      <c r="W51" s="137">
        <f>SUM(W52:W54)</f>
        <v>664</v>
      </c>
      <c r="X51" s="136">
        <f t="shared" si="6"/>
        <v>187165</v>
      </c>
      <c r="Y51" s="135">
        <f t="shared" si="7"/>
        <v>0.11021825661849172</v>
      </c>
    </row>
    <row r="52" spans="1:25" ht="19.5" customHeight="1">
      <c r="A52" s="410" t="s">
        <v>390</v>
      </c>
      <c r="B52" s="411">
        <v>10122</v>
      </c>
      <c r="C52" s="412">
        <v>9642</v>
      </c>
      <c r="D52" s="413">
        <v>180</v>
      </c>
      <c r="E52" s="414">
        <v>156</v>
      </c>
      <c r="F52" s="415">
        <f t="shared" si="0"/>
        <v>20100</v>
      </c>
      <c r="G52" s="416">
        <f t="shared" si="1"/>
        <v>0.018273724021310254</v>
      </c>
      <c r="H52" s="411">
        <v>9954</v>
      </c>
      <c r="I52" s="412">
        <v>8129</v>
      </c>
      <c r="J52" s="413"/>
      <c r="K52" s="414"/>
      <c r="L52" s="415">
        <f t="shared" si="2"/>
        <v>18083</v>
      </c>
      <c r="M52" s="417">
        <f t="shared" si="3"/>
        <v>0.11154122656638843</v>
      </c>
      <c r="N52" s="411">
        <v>66900</v>
      </c>
      <c r="O52" s="412">
        <v>68820</v>
      </c>
      <c r="P52" s="413">
        <v>2024</v>
      </c>
      <c r="Q52" s="414">
        <v>2038</v>
      </c>
      <c r="R52" s="415">
        <f t="shared" si="4"/>
        <v>139782</v>
      </c>
      <c r="S52" s="416">
        <f t="shared" si="5"/>
        <v>0.017235360910913645</v>
      </c>
      <c r="T52" s="418">
        <v>64619</v>
      </c>
      <c r="U52" s="412">
        <v>63816</v>
      </c>
      <c r="V52" s="413">
        <v>88</v>
      </c>
      <c r="W52" s="414">
        <v>49</v>
      </c>
      <c r="X52" s="415">
        <f t="shared" si="6"/>
        <v>128572</v>
      </c>
      <c r="Y52" s="419">
        <f t="shared" si="7"/>
        <v>0.08718850138443823</v>
      </c>
    </row>
    <row r="53" spans="1:25" ht="19.5" customHeight="1">
      <c r="A53" s="400" t="s">
        <v>391</v>
      </c>
      <c r="B53" s="401">
        <v>3883</v>
      </c>
      <c r="C53" s="402">
        <v>4111</v>
      </c>
      <c r="D53" s="403">
        <v>142</v>
      </c>
      <c r="E53" s="404">
        <v>32</v>
      </c>
      <c r="F53" s="405">
        <f>SUM(B53:E53)</f>
        <v>8168</v>
      </c>
      <c r="G53" s="406">
        <f>F53/$F$9</f>
        <v>0.007425859592341401</v>
      </c>
      <c r="H53" s="401">
        <v>2978</v>
      </c>
      <c r="I53" s="402">
        <v>3176</v>
      </c>
      <c r="J53" s="403">
        <v>14</v>
      </c>
      <c r="K53" s="404">
        <v>42</v>
      </c>
      <c r="L53" s="405">
        <f>SUM(H53:K53)</f>
        <v>6210</v>
      </c>
      <c r="M53" s="407">
        <f>IF(ISERROR(F53/L53-1),"         /0",(F53/L53-1))</f>
        <v>0.3152979066022543</v>
      </c>
      <c r="N53" s="401">
        <v>29408</v>
      </c>
      <c r="O53" s="402">
        <v>31020</v>
      </c>
      <c r="P53" s="403">
        <v>248</v>
      </c>
      <c r="Q53" s="404">
        <v>158</v>
      </c>
      <c r="R53" s="405">
        <f>SUM(N53:Q53)</f>
        <v>60834</v>
      </c>
      <c r="S53" s="406">
        <f>R53/$R$9</f>
        <v>0.007500936784811497</v>
      </c>
      <c r="T53" s="409">
        <v>25108</v>
      </c>
      <c r="U53" s="402">
        <v>25332</v>
      </c>
      <c r="V53" s="403">
        <v>543</v>
      </c>
      <c r="W53" s="404">
        <v>567</v>
      </c>
      <c r="X53" s="405">
        <f>SUM(T53:W53)</f>
        <v>51550</v>
      </c>
      <c r="Y53" s="408">
        <f>IF(ISERROR(R53/X53-1),"         /0",IF(R53/X53&gt;5,"  *  ",(R53/X53-1)))</f>
        <v>0.18009699321047523</v>
      </c>
    </row>
    <row r="54" spans="1:25" ht="19.5" customHeight="1" thickBot="1">
      <c r="A54" s="266" t="s">
        <v>51</v>
      </c>
      <c r="B54" s="267">
        <v>177</v>
      </c>
      <c r="C54" s="268">
        <v>170</v>
      </c>
      <c r="D54" s="269">
        <v>0</v>
      </c>
      <c r="E54" s="286">
        <v>50</v>
      </c>
      <c r="F54" s="287">
        <f t="shared" si="0"/>
        <v>397</v>
      </c>
      <c r="G54" s="270">
        <f t="shared" si="1"/>
        <v>0.0003609287779333418</v>
      </c>
      <c r="H54" s="267">
        <v>381</v>
      </c>
      <c r="I54" s="268">
        <v>476</v>
      </c>
      <c r="J54" s="269">
        <v>7</v>
      </c>
      <c r="K54" s="286">
        <v>0</v>
      </c>
      <c r="L54" s="287">
        <f t="shared" si="2"/>
        <v>864</v>
      </c>
      <c r="M54" s="288">
        <f t="shared" si="3"/>
        <v>-0.5405092592592593</v>
      </c>
      <c r="N54" s="267">
        <v>3263</v>
      </c>
      <c r="O54" s="268">
        <v>3717</v>
      </c>
      <c r="P54" s="269">
        <v>48</v>
      </c>
      <c r="Q54" s="286">
        <v>150</v>
      </c>
      <c r="R54" s="287">
        <f t="shared" si="4"/>
        <v>7178</v>
      </c>
      <c r="S54" s="270">
        <f t="shared" si="5"/>
        <v>0.000885059740299453</v>
      </c>
      <c r="T54" s="281">
        <v>2999</v>
      </c>
      <c r="U54" s="268">
        <v>3938</v>
      </c>
      <c r="V54" s="269">
        <v>58</v>
      </c>
      <c r="W54" s="286">
        <v>48</v>
      </c>
      <c r="X54" s="287">
        <f t="shared" si="6"/>
        <v>7043</v>
      </c>
      <c r="Y54" s="272">
        <f t="shared" si="7"/>
        <v>0.019167968195371365</v>
      </c>
    </row>
    <row r="55" spans="1:25" s="104" customFormat="1" ht="19.5" customHeight="1" thickBot="1">
      <c r="A55" s="133" t="s">
        <v>51</v>
      </c>
      <c r="B55" s="130">
        <v>2612</v>
      </c>
      <c r="C55" s="129">
        <v>2650</v>
      </c>
      <c r="D55" s="128">
        <v>0</v>
      </c>
      <c r="E55" s="127">
        <v>1</v>
      </c>
      <c r="F55" s="126">
        <f t="shared" si="0"/>
        <v>5263</v>
      </c>
      <c r="G55" s="131">
        <f t="shared" si="1"/>
        <v>0.004784806443987854</v>
      </c>
      <c r="H55" s="130">
        <v>3267</v>
      </c>
      <c r="I55" s="129">
        <v>3056</v>
      </c>
      <c r="J55" s="128">
        <v>3</v>
      </c>
      <c r="K55" s="127">
        <v>3</v>
      </c>
      <c r="L55" s="126">
        <f t="shared" si="2"/>
        <v>6329</v>
      </c>
      <c r="M55" s="132">
        <f t="shared" si="3"/>
        <v>-0.16843103175857166</v>
      </c>
      <c r="N55" s="130">
        <v>21366</v>
      </c>
      <c r="O55" s="129">
        <v>21255</v>
      </c>
      <c r="P55" s="128">
        <v>0</v>
      </c>
      <c r="Q55" s="127">
        <v>1</v>
      </c>
      <c r="R55" s="126">
        <f t="shared" si="4"/>
        <v>42622</v>
      </c>
      <c r="S55" s="131">
        <f t="shared" si="5"/>
        <v>0.005255365875040859</v>
      </c>
      <c r="T55" s="130">
        <v>24044</v>
      </c>
      <c r="U55" s="129">
        <v>19678</v>
      </c>
      <c r="V55" s="128">
        <v>4</v>
      </c>
      <c r="W55" s="127">
        <v>5</v>
      </c>
      <c r="X55" s="126">
        <f t="shared" si="6"/>
        <v>43731</v>
      </c>
      <c r="Y55" s="125">
        <f t="shared" si="7"/>
        <v>-0.02535958473394162</v>
      </c>
    </row>
    <row r="56" ht="3" customHeight="1" thickTop="1">
      <c r="A56" s="63"/>
    </row>
    <row r="57" ht="14.25">
      <c r="A57" s="63" t="s">
        <v>50</v>
      </c>
    </row>
  </sheetData>
  <sheetProtection/>
  <mergeCells count="26">
    <mergeCell ref="A4:Y4"/>
    <mergeCell ref="T7:U7"/>
    <mergeCell ref="L7:L8"/>
    <mergeCell ref="T6:X6"/>
    <mergeCell ref="J7:K7"/>
    <mergeCell ref="D7:E7"/>
    <mergeCell ref="R7:R8"/>
    <mergeCell ref="X7:X8"/>
    <mergeCell ref="N5:Y5"/>
    <mergeCell ref="P7:Q7"/>
    <mergeCell ref="X1:Y1"/>
    <mergeCell ref="A3:Y3"/>
    <mergeCell ref="A5:A8"/>
    <mergeCell ref="G6:G8"/>
    <mergeCell ref="B6:F6"/>
    <mergeCell ref="Y6:Y8"/>
    <mergeCell ref="F7:F8"/>
    <mergeCell ref="H7:I7"/>
    <mergeCell ref="V7:W7"/>
    <mergeCell ref="H6:L6"/>
    <mergeCell ref="N7:O7"/>
    <mergeCell ref="N6:R6"/>
    <mergeCell ref="B7:C7"/>
    <mergeCell ref="M6:M8"/>
    <mergeCell ref="S6:S8"/>
    <mergeCell ref="B5:M5"/>
  </mergeCells>
  <conditionalFormatting sqref="Y56:Y65536 M56:M65536 Y3 M3">
    <cfRule type="cellIs" priority="3" dxfId="95" operator="lessThan" stopIfTrue="1">
      <formula>0</formula>
    </cfRule>
  </conditionalFormatting>
  <conditionalFormatting sqref="M9:M55 Y9:Y55">
    <cfRule type="cellIs" priority="4" dxfId="96" operator="lessThan" stopIfTrue="1">
      <formula>0</formula>
    </cfRule>
    <cfRule type="cellIs" priority="5" dxfId="97" operator="greaterThanOrEqual" stopIfTrue="1">
      <formula>0</formula>
    </cfRule>
  </conditionalFormatting>
  <conditionalFormatting sqref="M5 Y5 Y7:Y8 M7:M8">
    <cfRule type="cellIs" priority="2" dxfId="95" operator="lessThan" stopIfTrue="1">
      <formula>0</formula>
    </cfRule>
  </conditionalFormatting>
  <conditionalFormatting sqref="M6 Y6">
    <cfRule type="cellIs" priority="1" dxfId="95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Y82"/>
  <sheetViews>
    <sheetView showGridLines="0" zoomScale="80" zoomScaleNormal="80" zoomScalePageLayoutView="0" workbookViewId="0" topLeftCell="A1">
      <selection activeCell="T80" sqref="T80:W80"/>
    </sheetView>
  </sheetViews>
  <sheetFormatPr defaultColWidth="8.00390625" defaultRowHeight="15"/>
  <cols>
    <col min="1" max="1" width="27.8515625" style="79" customWidth="1"/>
    <col min="2" max="2" width="10.57421875" style="79" bestFit="1" customWidth="1"/>
    <col min="3" max="3" width="11.28125" style="79" customWidth="1"/>
    <col min="4" max="4" width="9.7109375" style="79" customWidth="1"/>
    <col min="5" max="5" width="10.7109375" style="79" bestFit="1" customWidth="1"/>
    <col min="6" max="6" width="12.00390625" style="79" bestFit="1" customWidth="1"/>
    <col min="7" max="7" width="9.7109375" style="79" customWidth="1"/>
    <col min="8" max="8" width="10.57421875" style="79" bestFit="1" customWidth="1"/>
    <col min="9" max="9" width="10.7109375" style="79" bestFit="1" customWidth="1"/>
    <col min="10" max="10" width="9.8515625" style="79" customWidth="1"/>
    <col min="11" max="11" width="10.7109375" style="79" bestFit="1" customWidth="1"/>
    <col min="12" max="12" width="11.28125" style="79" customWidth="1"/>
    <col min="13" max="13" width="10.8515625" style="79" bestFit="1" customWidth="1"/>
    <col min="14" max="14" width="12.140625" style="79" customWidth="1"/>
    <col min="15" max="15" width="11.28125" style="79" customWidth="1"/>
    <col min="16" max="16" width="10.140625" style="79" customWidth="1"/>
    <col min="17" max="17" width="10.8515625" style="79" customWidth="1"/>
    <col min="18" max="18" width="12.7109375" style="79" bestFit="1" customWidth="1"/>
    <col min="19" max="19" width="9.8515625" style="79" bestFit="1" customWidth="1"/>
    <col min="20" max="20" width="12.421875" style="79" customWidth="1"/>
    <col min="21" max="21" width="11.140625" style="79" bestFit="1" customWidth="1"/>
    <col min="22" max="22" width="10.8515625" style="79" customWidth="1"/>
    <col min="23" max="23" width="10.28125" style="79" customWidth="1"/>
    <col min="24" max="24" width="12.7109375" style="79" bestFit="1" customWidth="1"/>
    <col min="25" max="25" width="9.8515625" style="79" bestFit="1" customWidth="1"/>
    <col min="26" max="16384" width="8.00390625" style="79" customWidth="1"/>
  </cols>
  <sheetData>
    <row r="1" spans="24:25" ht="18.75" thickBot="1">
      <c r="X1" s="584" t="s">
        <v>26</v>
      </c>
      <c r="Y1" s="585"/>
    </row>
    <row r="2" ht="5.25" customHeight="1" thickBot="1"/>
    <row r="3" spans="1:25" ht="24.75" customHeight="1" thickTop="1">
      <c r="A3" s="646" t="s">
        <v>64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647"/>
      <c r="W3" s="647"/>
      <c r="X3" s="647"/>
      <c r="Y3" s="648"/>
    </row>
    <row r="4" spans="1:25" ht="21" customHeight="1" thickBot="1">
      <c r="A4" s="655" t="s">
        <v>42</v>
      </c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  <c r="Q4" s="656"/>
      <c r="R4" s="656"/>
      <c r="S4" s="656"/>
      <c r="T4" s="656"/>
      <c r="U4" s="656"/>
      <c r="V4" s="656"/>
      <c r="W4" s="656"/>
      <c r="X4" s="656"/>
      <c r="Y4" s="657"/>
    </row>
    <row r="5" spans="1:25" s="124" customFormat="1" ht="15.75" customHeight="1" thickBot="1" thickTop="1">
      <c r="A5" s="660" t="s">
        <v>63</v>
      </c>
      <c r="B5" s="639" t="s">
        <v>34</v>
      </c>
      <c r="C5" s="640"/>
      <c r="D5" s="640"/>
      <c r="E5" s="640"/>
      <c r="F5" s="640"/>
      <c r="G5" s="640"/>
      <c r="H5" s="640"/>
      <c r="I5" s="640"/>
      <c r="J5" s="641"/>
      <c r="K5" s="641"/>
      <c r="L5" s="641"/>
      <c r="M5" s="642"/>
      <c r="N5" s="639" t="s">
        <v>33</v>
      </c>
      <c r="O5" s="640"/>
      <c r="P5" s="640"/>
      <c r="Q5" s="640"/>
      <c r="R5" s="640"/>
      <c r="S5" s="640"/>
      <c r="T5" s="640"/>
      <c r="U5" s="640"/>
      <c r="V5" s="640"/>
      <c r="W5" s="640"/>
      <c r="X5" s="640"/>
      <c r="Y5" s="643"/>
    </row>
    <row r="6" spans="1:25" s="92" customFormat="1" ht="26.25" customHeight="1">
      <c r="A6" s="661"/>
      <c r="B6" s="631" t="s">
        <v>155</v>
      </c>
      <c r="C6" s="632"/>
      <c r="D6" s="632"/>
      <c r="E6" s="632"/>
      <c r="F6" s="632"/>
      <c r="G6" s="636" t="s">
        <v>32</v>
      </c>
      <c r="H6" s="631" t="s">
        <v>156</v>
      </c>
      <c r="I6" s="632"/>
      <c r="J6" s="632"/>
      <c r="K6" s="632"/>
      <c r="L6" s="632"/>
      <c r="M6" s="633" t="s">
        <v>31</v>
      </c>
      <c r="N6" s="631" t="s">
        <v>157</v>
      </c>
      <c r="O6" s="632"/>
      <c r="P6" s="632"/>
      <c r="Q6" s="632"/>
      <c r="R6" s="632"/>
      <c r="S6" s="636" t="s">
        <v>32</v>
      </c>
      <c r="T6" s="631" t="s">
        <v>158</v>
      </c>
      <c r="U6" s="632"/>
      <c r="V6" s="632"/>
      <c r="W6" s="632"/>
      <c r="X6" s="632"/>
      <c r="Y6" s="649" t="s">
        <v>31</v>
      </c>
    </row>
    <row r="7" spans="1:25" s="92" customFormat="1" ht="26.25" customHeight="1">
      <c r="A7" s="662"/>
      <c r="B7" s="654" t="s">
        <v>20</v>
      </c>
      <c r="C7" s="653"/>
      <c r="D7" s="652" t="s">
        <v>19</v>
      </c>
      <c r="E7" s="653"/>
      <c r="F7" s="644" t="s">
        <v>15</v>
      </c>
      <c r="G7" s="637"/>
      <c r="H7" s="654" t="s">
        <v>20</v>
      </c>
      <c r="I7" s="653"/>
      <c r="J7" s="652" t="s">
        <v>19</v>
      </c>
      <c r="K7" s="653"/>
      <c r="L7" s="644" t="s">
        <v>15</v>
      </c>
      <c r="M7" s="634"/>
      <c r="N7" s="654" t="s">
        <v>20</v>
      </c>
      <c r="O7" s="653"/>
      <c r="P7" s="652" t="s">
        <v>19</v>
      </c>
      <c r="Q7" s="653"/>
      <c r="R7" s="644" t="s">
        <v>15</v>
      </c>
      <c r="S7" s="637"/>
      <c r="T7" s="654" t="s">
        <v>20</v>
      </c>
      <c r="U7" s="653"/>
      <c r="V7" s="652" t="s">
        <v>19</v>
      </c>
      <c r="W7" s="653"/>
      <c r="X7" s="644" t="s">
        <v>15</v>
      </c>
      <c r="Y7" s="650"/>
    </row>
    <row r="8" spans="1:25" s="120" customFormat="1" ht="15" thickBot="1">
      <c r="A8" s="663"/>
      <c r="B8" s="123" t="s">
        <v>17</v>
      </c>
      <c r="C8" s="121" t="s">
        <v>16</v>
      </c>
      <c r="D8" s="122" t="s">
        <v>17</v>
      </c>
      <c r="E8" s="121" t="s">
        <v>16</v>
      </c>
      <c r="F8" s="645"/>
      <c r="G8" s="638"/>
      <c r="H8" s="123" t="s">
        <v>17</v>
      </c>
      <c r="I8" s="121" t="s">
        <v>16</v>
      </c>
      <c r="J8" s="122" t="s">
        <v>17</v>
      </c>
      <c r="K8" s="121" t="s">
        <v>16</v>
      </c>
      <c r="L8" s="645"/>
      <c r="M8" s="635"/>
      <c r="N8" s="123" t="s">
        <v>17</v>
      </c>
      <c r="O8" s="121" t="s">
        <v>16</v>
      </c>
      <c r="P8" s="122" t="s">
        <v>17</v>
      </c>
      <c r="Q8" s="121" t="s">
        <v>16</v>
      </c>
      <c r="R8" s="645"/>
      <c r="S8" s="638"/>
      <c r="T8" s="123" t="s">
        <v>17</v>
      </c>
      <c r="U8" s="121" t="s">
        <v>16</v>
      </c>
      <c r="V8" s="122" t="s">
        <v>17</v>
      </c>
      <c r="W8" s="121" t="s">
        <v>16</v>
      </c>
      <c r="X8" s="645"/>
      <c r="Y8" s="651"/>
    </row>
    <row r="9" spans="1:25" s="81" customFormat="1" ht="18" customHeight="1" thickBot="1" thickTop="1">
      <c r="A9" s="153" t="s">
        <v>22</v>
      </c>
      <c r="B9" s="218">
        <f>B10+B25+B42+B57+B71+B80</f>
        <v>551803</v>
      </c>
      <c r="C9" s="219">
        <f>C10+C25+C42+C57+C71+C80</f>
        <v>544738</v>
      </c>
      <c r="D9" s="220">
        <f>D10+D25+D42+D57+D71+D80</f>
        <v>2006</v>
      </c>
      <c r="E9" s="219">
        <f>E10+E25+E42+E57+E71+E80</f>
        <v>1393</v>
      </c>
      <c r="F9" s="220">
        <f aca="true" t="shared" si="0" ref="F9:F44">SUM(B9:E9)</f>
        <v>1099940</v>
      </c>
      <c r="G9" s="221">
        <f aca="true" t="shared" si="1" ref="G9:G44">F9/$F$9</f>
        <v>1</v>
      </c>
      <c r="H9" s="218">
        <f>H10+H25+H42+H57+H71+H80</f>
        <v>551517</v>
      </c>
      <c r="I9" s="219">
        <f>I10+I25+I42+I57+I71+I80</f>
        <v>516722</v>
      </c>
      <c r="J9" s="220">
        <f>J10+J25+J42+J57+J71+J80</f>
        <v>585</v>
      </c>
      <c r="K9" s="219">
        <f>K10+K25+K42+K57+K71+K80</f>
        <v>437</v>
      </c>
      <c r="L9" s="220">
        <f aca="true" t="shared" si="2" ref="L9:L44">SUM(H9:K9)</f>
        <v>1069261</v>
      </c>
      <c r="M9" s="222">
        <f aca="true" t="shared" si="3" ref="M9:M44">IF(ISERROR(F9/L9-1),"         /0",(F9/L9-1))</f>
        <v>0.028691778714457827</v>
      </c>
      <c r="N9" s="218">
        <f>N10+N25+N42+N57+N71+N80</f>
        <v>4071879</v>
      </c>
      <c r="O9" s="219">
        <f>O10+O25+O42+O57+O71+O80</f>
        <v>4016012</v>
      </c>
      <c r="P9" s="220">
        <f>P10+P25+P42+P57+P71+P80</f>
        <v>10874</v>
      </c>
      <c r="Q9" s="219">
        <f>Q10+Q25+Q42+Q57+Q71+Q80</f>
        <v>11422</v>
      </c>
      <c r="R9" s="220">
        <f aca="true" t="shared" si="4" ref="R9:R44">SUM(N9:Q9)</f>
        <v>8110187</v>
      </c>
      <c r="S9" s="221">
        <f aca="true" t="shared" si="5" ref="S9:S44">R9/$R$9</f>
        <v>1</v>
      </c>
      <c r="T9" s="218">
        <f>T10+T25+T42+T57+T71+T80</f>
        <v>3954681</v>
      </c>
      <c r="U9" s="219">
        <f>U10+U25+U42+U57+U71+U80</f>
        <v>3794435</v>
      </c>
      <c r="V9" s="220">
        <f>V10+V25+V42+V57+V71+V80</f>
        <v>17122</v>
      </c>
      <c r="W9" s="219">
        <f>W10+W25+W42+W57+W71+W80</f>
        <v>12248</v>
      </c>
      <c r="X9" s="220">
        <f aca="true" t="shared" si="6" ref="X9:X44">SUM(T9:W9)</f>
        <v>7778486</v>
      </c>
      <c r="Y9" s="222">
        <f>IF(ISERROR(R9/X9-1),"         /0",(R9/X9-1))</f>
        <v>0.04264338844345805</v>
      </c>
    </row>
    <row r="10" spans="1:25" s="134" customFormat="1" ht="19.5" customHeight="1">
      <c r="A10" s="143" t="s">
        <v>56</v>
      </c>
      <c r="B10" s="140">
        <f>SUM(B11:B24)</f>
        <v>160111</v>
      </c>
      <c r="C10" s="139">
        <f>SUM(C11:C24)</f>
        <v>158070</v>
      </c>
      <c r="D10" s="138">
        <f>SUM(D11:D24)</f>
        <v>267</v>
      </c>
      <c r="E10" s="139">
        <f>SUM(E11:E24)</f>
        <v>391</v>
      </c>
      <c r="F10" s="138">
        <f t="shared" si="0"/>
        <v>318839</v>
      </c>
      <c r="G10" s="141">
        <f t="shared" si="1"/>
        <v>0.28986944742440496</v>
      </c>
      <c r="H10" s="140">
        <f>SUM(H11:H24)</f>
        <v>166469</v>
      </c>
      <c r="I10" s="139">
        <f>SUM(I11:I24)</f>
        <v>148977</v>
      </c>
      <c r="J10" s="138">
        <f>SUM(J11:J24)</f>
        <v>17</v>
      </c>
      <c r="K10" s="139">
        <f>SUM(K11:K24)</f>
        <v>24</v>
      </c>
      <c r="L10" s="138">
        <f t="shared" si="2"/>
        <v>315487</v>
      </c>
      <c r="M10" s="142">
        <f t="shared" si="3"/>
        <v>0.010624843495928626</v>
      </c>
      <c r="N10" s="140">
        <f>SUM(N11:N24)</f>
        <v>1155239</v>
      </c>
      <c r="O10" s="139">
        <f>SUM(O11:O24)</f>
        <v>1150788</v>
      </c>
      <c r="P10" s="138">
        <f>SUM(P11:P24)</f>
        <v>1302</v>
      </c>
      <c r="Q10" s="139">
        <f>SUM(Q11:Q24)</f>
        <v>2371</v>
      </c>
      <c r="R10" s="138">
        <f t="shared" si="4"/>
        <v>2309700</v>
      </c>
      <c r="S10" s="141">
        <f t="shared" si="5"/>
        <v>0.28478998079822326</v>
      </c>
      <c r="T10" s="140">
        <f>SUM(T11:T24)</f>
        <v>1205910</v>
      </c>
      <c r="U10" s="139">
        <f>SUM(U11:U24)</f>
        <v>1147838</v>
      </c>
      <c r="V10" s="138">
        <f>SUM(V11:V24)</f>
        <v>5309</v>
      </c>
      <c r="W10" s="139">
        <f>SUM(W11:W24)</f>
        <v>1483</v>
      </c>
      <c r="X10" s="138">
        <f t="shared" si="6"/>
        <v>2360540</v>
      </c>
      <c r="Y10" s="135">
        <f aca="true" t="shared" si="7" ref="Y10:Y44">IF(ISERROR(R10/X10-1),"         /0",IF(R10/X10&gt;5,"  *  ",(R10/X10-1)))</f>
        <v>-0.021537444821947527</v>
      </c>
    </row>
    <row r="11" spans="1:25" ht="19.5" customHeight="1">
      <c r="A11" s="259" t="s">
        <v>159</v>
      </c>
      <c r="B11" s="260">
        <v>61298</v>
      </c>
      <c r="C11" s="261">
        <v>65177</v>
      </c>
      <c r="D11" s="262">
        <v>251</v>
      </c>
      <c r="E11" s="261">
        <v>327</v>
      </c>
      <c r="F11" s="262">
        <f t="shared" si="0"/>
        <v>127053</v>
      </c>
      <c r="G11" s="263">
        <f t="shared" si="1"/>
        <v>0.11550902776515083</v>
      </c>
      <c r="H11" s="260">
        <v>60320</v>
      </c>
      <c r="I11" s="261">
        <v>55144</v>
      </c>
      <c r="J11" s="262">
        <v>1</v>
      </c>
      <c r="K11" s="261">
        <v>0</v>
      </c>
      <c r="L11" s="262">
        <f t="shared" si="2"/>
        <v>115465</v>
      </c>
      <c r="M11" s="264">
        <f t="shared" si="3"/>
        <v>0.10035941627332967</v>
      </c>
      <c r="N11" s="260">
        <v>434939</v>
      </c>
      <c r="O11" s="261">
        <v>453737</v>
      </c>
      <c r="P11" s="262">
        <v>1017</v>
      </c>
      <c r="Q11" s="261">
        <v>2138</v>
      </c>
      <c r="R11" s="262">
        <f t="shared" si="4"/>
        <v>891831</v>
      </c>
      <c r="S11" s="263">
        <f t="shared" si="5"/>
        <v>0.10996429552117602</v>
      </c>
      <c r="T11" s="260">
        <v>430739</v>
      </c>
      <c r="U11" s="261">
        <v>411811</v>
      </c>
      <c r="V11" s="262">
        <v>885</v>
      </c>
      <c r="W11" s="261">
        <v>1368</v>
      </c>
      <c r="X11" s="262">
        <f t="shared" si="6"/>
        <v>844803</v>
      </c>
      <c r="Y11" s="265">
        <f t="shared" si="7"/>
        <v>0.055667415953778665</v>
      </c>
    </row>
    <row r="12" spans="1:25" ht="19.5" customHeight="1">
      <c r="A12" s="266" t="s">
        <v>182</v>
      </c>
      <c r="B12" s="267">
        <v>26304</v>
      </c>
      <c r="C12" s="268">
        <v>24622</v>
      </c>
      <c r="D12" s="269">
        <v>0</v>
      </c>
      <c r="E12" s="268">
        <v>0</v>
      </c>
      <c r="F12" s="269">
        <f t="shared" si="0"/>
        <v>50926</v>
      </c>
      <c r="G12" s="270">
        <f t="shared" si="1"/>
        <v>0.04629888903031074</v>
      </c>
      <c r="H12" s="267">
        <v>24582</v>
      </c>
      <c r="I12" s="268">
        <v>22347</v>
      </c>
      <c r="J12" s="269"/>
      <c r="K12" s="268"/>
      <c r="L12" s="269">
        <f t="shared" si="2"/>
        <v>46929</v>
      </c>
      <c r="M12" s="271">
        <f t="shared" si="3"/>
        <v>0.08517121609239497</v>
      </c>
      <c r="N12" s="267">
        <v>189466</v>
      </c>
      <c r="O12" s="268">
        <v>184586</v>
      </c>
      <c r="P12" s="269"/>
      <c r="Q12" s="268"/>
      <c r="R12" s="269">
        <f t="shared" si="4"/>
        <v>374052</v>
      </c>
      <c r="S12" s="270">
        <f t="shared" si="5"/>
        <v>0.046121254664041655</v>
      </c>
      <c r="T12" s="267">
        <v>174480</v>
      </c>
      <c r="U12" s="268">
        <v>167151</v>
      </c>
      <c r="V12" s="269"/>
      <c r="W12" s="268"/>
      <c r="X12" s="269">
        <f t="shared" si="6"/>
        <v>341631</v>
      </c>
      <c r="Y12" s="272">
        <f t="shared" si="7"/>
        <v>0.09490063840810703</v>
      </c>
    </row>
    <row r="13" spans="1:25" ht="19.5" customHeight="1">
      <c r="A13" s="266" t="s">
        <v>183</v>
      </c>
      <c r="B13" s="267">
        <v>17904</v>
      </c>
      <c r="C13" s="268">
        <v>16822</v>
      </c>
      <c r="D13" s="269">
        <v>0</v>
      </c>
      <c r="E13" s="268">
        <v>0</v>
      </c>
      <c r="F13" s="269">
        <f>SUM(B13:E13)</f>
        <v>34726</v>
      </c>
      <c r="G13" s="270">
        <f>F13/$F$9</f>
        <v>0.03157081295343382</v>
      </c>
      <c r="H13" s="267">
        <v>21906</v>
      </c>
      <c r="I13" s="268">
        <v>18675</v>
      </c>
      <c r="J13" s="269"/>
      <c r="K13" s="268"/>
      <c r="L13" s="269">
        <f>SUM(H13:K13)</f>
        <v>40581</v>
      </c>
      <c r="M13" s="271">
        <f>IF(ISERROR(F13/L13-1),"         /0",(F13/L13-1))</f>
        <v>-0.14427934254946895</v>
      </c>
      <c r="N13" s="267">
        <v>123841</v>
      </c>
      <c r="O13" s="268">
        <v>117419</v>
      </c>
      <c r="P13" s="269"/>
      <c r="Q13" s="268"/>
      <c r="R13" s="269">
        <f>SUM(N13:Q13)</f>
        <v>241260</v>
      </c>
      <c r="S13" s="270">
        <f>R13/$R$9</f>
        <v>0.02974777277022096</v>
      </c>
      <c r="T13" s="267">
        <v>156034</v>
      </c>
      <c r="U13" s="268">
        <v>150264</v>
      </c>
      <c r="V13" s="269"/>
      <c r="W13" s="268"/>
      <c r="X13" s="269">
        <f>SUM(T13:W13)</f>
        <v>306298</v>
      </c>
      <c r="Y13" s="272">
        <f>IF(ISERROR(R13/X13-1),"         /0",IF(R13/X13&gt;5,"  *  ",(R13/X13-1)))</f>
        <v>-0.21233569922102002</v>
      </c>
    </row>
    <row r="14" spans="1:25" ht="19.5" customHeight="1">
      <c r="A14" s="266" t="s">
        <v>186</v>
      </c>
      <c r="B14" s="267">
        <v>14180</v>
      </c>
      <c r="C14" s="268">
        <v>13046</v>
      </c>
      <c r="D14" s="269">
        <v>0</v>
      </c>
      <c r="E14" s="268">
        <v>0</v>
      </c>
      <c r="F14" s="269">
        <f>SUM(B14:E14)</f>
        <v>27226</v>
      </c>
      <c r="G14" s="270">
        <f>F14/$F$9</f>
        <v>0.024752259214138952</v>
      </c>
      <c r="H14" s="267">
        <v>13809</v>
      </c>
      <c r="I14" s="268">
        <v>12113</v>
      </c>
      <c r="J14" s="269"/>
      <c r="K14" s="268"/>
      <c r="L14" s="269">
        <f>SUM(H14:K14)</f>
        <v>25922</v>
      </c>
      <c r="M14" s="271">
        <f>IF(ISERROR(F14/L14-1),"         /0",(F14/L14-1))</f>
        <v>0.05030476043515164</v>
      </c>
      <c r="N14" s="267">
        <v>98458</v>
      </c>
      <c r="O14" s="268">
        <v>95144</v>
      </c>
      <c r="P14" s="269"/>
      <c r="Q14" s="268"/>
      <c r="R14" s="269">
        <f>SUM(N14:Q14)</f>
        <v>193602</v>
      </c>
      <c r="S14" s="270">
        <f>R14/$R$9</f>
        <v>0.02387145943737179</v>
      </c>
      <c r="T14" s="267">
        <v>101081</v>
      </c>
      <c r="U14" s="268">
        <v>99989</v>
      </c>
      <c r="V14" s="269"/>
      <c r="W14" s="268"/>
      <c r="X14" s="269">
        <f>SUM(T14:W14)</f>
        <v>201070</v>
      </c>
      <c r="Y14" s="272">
        <f>IF(ISERROR(R14/X14-1),"         /0",IF(R14/X14&gt;5,"  *  ",(R14/X14-1)))</f>
        <v>-0.03714129407668976</v>
      </c>
    </row>
    <row r="15" spans="1:25" ht="19.5" customHeight="1">
      <c r="A15" s="266" t="s">
        <v>189</v>
      </c>
      <c r="B15" s="267">
        <v>10247</v>
      </c>
      <c r="C15" s="268">
        <v>10430</v>
      </c>
      <c r="D15" s="269">
        <v>0</v>
      </c>
      <c r="E15" s="268">
        <v>0</v>
      </c>
      <c r="F15" s="269">
        <f t="shared" si="0"/>
        <v>20677</v>
      </c>
      <c r="G15" s="270">
        <f t="shared" si="1"/>
        <v>0.018798298088986674</v>
      </c>
      <c r="H15" s="267">
        <v>9875</v>
      </c>
      <c r="I15" s="268">
        <v>9797</v>
      </c>
      <c r="J15" s="269"/>
      <c r="K15" s="268"/>
      <c r="L15" s="269">
        <f t="shared" si="2"/>
        <v>19672</v>
      </c>
      <c r="M15" s="271">
        <f t="shared" si="3"/>
        <v>0.051087840585603894</v>
      </c>
      <c r="N15" s="267">
        <v>82916</v>
      </c>
      <c r="O15" s="268">
        <v>88539</v>
      </c>
      <c r="P15" s="269"/>
      <c r="Q15" s="268"/>
      <c r="R15" s="269">
        <f t="shared" si="4"/>
        <v>171455</v>
      </c>
      <c r="S15" s="270">
        <f t="shared" si="5"/>
        <v>0.02114069626261392</v>
      </c>
      <c r="T15" s="267">
        <v>86305</v>
      </c>
      <c r="U15" s="268">
        <v>85050</v>
      </c>
      <c r="V15" s="269"/>
      <c r="W15" s="268"/>
      <c r="X15" s="269">
        <f t="shared" si="6"/>
        <v>171355</v>
      </c>
      <c r="Y15" s="272">
        <f t="shared" si="7"/>
        <v>0.0005835837880423522</v>
      </c>
    </row>
    <row r="16" spans="1:25" ht="19.5" customHeight="1">
      <c r="A16" s="266" t="s">
        <v>197</v>
      </c>
      <c r="B16" s="267">
        <v>6530</v>
      </c>
      <c r="C16" s="268">
        <v>6054</v>
      </c>
      <c r="D16" s="269">
        <v>0</v>
      </c>
      <c r="E16" s="268">
        <v>0</v>
      </c>
      <c r="F16" s="269">
        <f>SUM(B16:E16)</f>
        <v>12584</v>
      </c>
      <c r="G16" s="270">
        <f>F16/$F$9</f>
        <v>0.01144062403403822</v>
      </c>
      <c r="H16" s="267">
        <v>10845</v>
      </c>
      <c r="I16" s="268">
        <v>8438</v>
      </c>
      <c r="J16" s="269"/>
      <c r="K16" s="268"/>
      <c r="L16" s="269">
        <f>SUM(H16:K16)</f>
        <v>19283</v>
      </c>
      <c r="M16" s="271">
        <f>IF(ISERROR(F16/L16-1),"         /0",(F16/L16-1))</f>
        <v>-0.34740444951511695</v>
      </c>
      <c r="N16" s="267">
        <v>55253</v>
      </c>
      <c r="O16" s="268">
        <v>51138</v>
      </c>
      <c r="P16" s="269"/>
      <c r="Q16" s="268"/>
      <c r="R16" s="269">
        <f>SUM(N16:Q16)</f>
        <v>106391</v>
      </c>
      <c r="S16" s="270">
        <f>R16/$R$9</f>
        <v>0.013118193205656048</v>
      </c>
      <c r="T16" s="267">
        <v>85394</v>
      </c>
      <c r="U16" s="268">
        <v>73388</v>
      </c>
      <c r="V16" s="269"/>
      <c r="W16" s="268"/>
      <c r="X16" s="269">
        <f>SUM(T16:W16)</f>
        <v>158782</v>
      </c>
      <c r="Y16" s="272">
        <f>IF(ISERROR(R16/X16-1),"         /0",IF(R16/X16&gt;5,"  *  ",(R16/X16-1)))</f>
        <v>-0.329955536521772</v>
      </c>
    </row>
    <row r="17" spans="1:25" ht="19.5" customHeight="1">
      <c r="A17" s="266" t="s">
        <v>201</v>
      </c>
      <c r="B17" s="267">
        <v>4751</v>
      </c>
      <c r="C17" s="268">
        <v>4868</v>
      </c>
      <c r="D17" s="269">
        <v>0</v>
      </c>
      <c r="E17" s="268">
        <v>0</v>
      </c>
      <c r="F17" s="269">
        <f>SUM(B17:E17)</f>
        <v>9619</v>
      </c>
      <c r="G17" s="270">
        <f>F17/$F$9</f>
        <v>0.008745022455770315</v>
      </c>
      <c r="H17" s="267">
        <v>4315</v>
      </c>
      <c r="I17" s="268">
        <v>3943</v>
      </c>
      <c r="J17" s="269"/>
      <c r="K17" s="268"/>
      <c r="L17" s="269">
        <f>SUM(H17:K17)</f>
        <v>8258</v>
      </c>
      <c r="M17" s="271">
        <f>IF(ISERROR(F17/L17-1),"         /0",(F17/L17-1))</f>
        <v>0.16480988132719787</v>
      </c>
      <c r="N17" s="267">
        <v>36311</v>
      </c>
      <c r="O17" s="268">
        <v>32881</v>
      </c>
      <c r="P17" s="269">
        <v>0</v>
      </c>
      <c r="Q17" s="268">
        <v>0</v>
      </c>
      <c r="R17" s="269">
        <f>SUM(N17:Q17)</f>
        <v>69192</v>
      </c>
      <c r="S17" s="270">
        <f>R17/$R$9</f>
        <v>0.008531492553747527</v>
      </c>
      <c r="T17" s="267">
        <v>29336</v>
      </c>
      <c r="U17" s="268">
        <v>25823</v>
      </c>
      <c r="V17" s="269"/>
      <c r="W17" s="268"/>
      <c r="X17" s="269">
        <f>SUM(T17:W17)</f>
        <v>55159</v>
      </c>
      <c r="Y17" s="272">
        <f>IF(ISERROR(R17/X17-1),"         /0",IF(R17/X17&gt;5,"  *  ",(R17/X17-1)))</f>
        <v>0.25440997842600477</v>
      </c>
    </row>
    <row r="18" spans="1:25" ht="19.5" customHeight="1">
      <c r="A18" s="266" t="s">
        <v>161</v>
      </c>
      <c r="B18" s="267">
        <v>4276</v>
      </c>
      <c r="C18" s="268">
        <v>3515</v>
      </c>
      <c r="D18" s="269">
        <v>0</v>
      </c>
      <c r="E18" s="268">
        <v>0</v>
      </c>
      <c r="F18" s="269">
        <f>SUM(B18:E18)</f>
        <v>7791</v>
      </c>
      <c r="G18" s="270">
        <f>F18/$F$9</f>
        <v>0.007083113624379512</v>
      </c>
      <c r="H18" s="267">
        <v>5335</v>
      </c>
      <c r="I18" s="268">
        <v>4042</v>
      </c>
      <c r="J18" s="269"/>
      <c r="K18" s="268"/>
      <c r="L18" s="269">
        <f>SUM(H18:K18)</f>
        <v>9377</v>
      </c>
      <c r="M18" s="271">
        <f>IF(ISERROR(F18/L18-1),"         /0",(F18/L18-1))</f>
        <v>-0.16913725071984642</v>
      </c>
      <c r="N18" s="267">
        <v>25563</v>
      </c>
      <c r="O18" s="268">
        <v>22426</v>
      </c>
      <c r="P18" s="269"/>
      <c r="Q18" s="268"/>
      <c r="R18" s="269">
        <f>SUM(N18:Q18)</f>
        <v>47989</v>
      </c>
      <c r="S18" s="270">
        <f>R18/$R$9</f>
        <v>0.00591712620189892</v>
      </c>
      <c r="T18" s="267">
        <v>32014</v>
      </c>
      <c r="U18" s="268">
        <v>28241</v>
      </c>
      <c r="V18" s="269"/>
      <c r="W18" s="268"/>
      <c r="X18" s="269">
        <f>SUM(T18:W18)</f>
        <v>60255</v>
      </c>
      <c r="Y18" s="272">
        <f>IF(ISERROR(R18/X18-1),"         /0",IF(R18/X18&gt;5,"  *  ",(R18/X18-1)))</f>
        <v>-0.20356816861671234</v>
      </c>
    </row>
    <row r="19" spans="1:25" ht="19.5" customHeight="1">
      <c r="A19" s="266" t="s">
        <v>185</v>
      </c>
      <c r="B19" s="267">
        <v>3842</v>
      </c>
      <c r="C19" s="268">
        <v>2869</v>
      </c>
      <c r="D19" s="269">
        <v>0</v>
      </c>
      <c r="E19" s="268">
        <v>0</v>
      </c>
      <c r="F19" s="269">
        <f>SUM(B19:E19)</f>
        <v>6711</v>
      </c>
      <c r="G19" s="270">
        <f>F19/$F$9</f>
        <v>0.00610124188592105</v>
      </c>
      <c r="H19" s="267">
        <v>3301</v>
      </c>
      <c r="I19" s="268">
        <v>2534</v>
      </c>
      <c r="J19" s="269"/>
      <c r="K19" s="268"/>
      <c r="L19" s="269">
        <f>SUM(H19:K19)</f>
        <v>5835</v>
      </c>
      <c r="M19" s="271">
        <f>IF(ISERROR(F19/L19-1),"         /0",(F19/L19-1))</f>
        <v>0.15012853470437015</v>
      </c>
      <c r="N19" s="267">
        <v>20402</v>
      </c>
      <c r="O19" s="268">
        <v>17616</v>
      </c>
      <c r="P19" s="269"/>
      <c r="Q19" s="268"/>
      <c r="R19" s="269">
        <f>SUM(N19:Q19)</f>
        <v>38018</v>
      </c>
      <c r="S19" s="270">
        <f>R19/$R$9</f>
        <v>0.004687684759919839</v>
      </c>
      <c r="T19" s="267">
        <v>20389</v>
      </c>
      <c r="U19" s="268">
        <v>16562</v>
      </c>
      <c r="V19" s="269"/>
      <c r="W19" s="268"/>
      <c r="X19" s="269">
        <f>SUM(T19:W19)</f>
        <v>36951</v>
      </c>
      <c r="Y19" s="272">
        <f>IF(ISERROR(R19/X19-1),"         /0",IF(R19/X19&gt;5,"  *  ",(R19/X19-1)))</f>
        <v>0.028876079131823218</v>
      </c>
    </row>
    <row r="20" spans="1:25" ht="19.5" customHeight="1">
      <c r="A20" s="266" t="s">
        <v>193</v>
      </c>
      <c r="B20" s="267">
        <v>2768</v>
      </c>
      <c r="C20" s="268">
        <v>3295</v>
      </c>
      <c r="D20" s="269">
        <v>0</v>
      </c>
      <c r="E20" s="268">
        <v>0</v>
      </c>
      <c r="F20" s="269">
        <f t="shared" si="0"/>
        <v>6063</v>
      </c>
      <c r="G20" s="270">
        <f t="shared" si="1"/>
        <v>0.0055121188428459734</v>
      </c>
      <c r="H20" s="267">
        <v>4708</v>
      </c>
      <c r="I20" s="268">
        <v>4254</v>
      </c>
      <c r="J20" s="269"/>
      <c r="K20" s="268"/>
      <c r="L20" s="269">
        <f t="shared" si="2"/>
        <v>8962</v>
      </c>
      <c r="M20" s="271">
        <f t="shared" si="3"/>
        <v>-0.3234769024771257</v>
      </c>
      <c r="N20" s="267">
        <v>26501</v>
      </c>
      <c r="O20" s="268">
        <v>29021</v>
      </c>
      <c r="P20" s="269"/>
      <c r="Q20" s="268"/>
      <c r="R20" s="269">
        <f t="shared" si="4"/>
        <v>55522</v>
      </c>
      <c r="S20" s="270">
        <f t="shared" si="5"/>
        <v>0.006845958052508531</v>
      </c>
      <c r="T20" s="267">
        <v>30192</v>
      </c>
      <c r="U20" s="268">
        <v>30615</v>
      </c>
      <c r="V20" s="269"/>
      <c r="W20" s="268"/>
      <c r="X20" s="269">
        <f t="shared" si="6"/>
        <v>60807</v>
      </c>
      <c r="Y20" s="272">
        <f t="shared" si="7"/>
        <v>-0.08691433552058148</v>
      </c>
    </row>
    <row r="21" spans="1:25" ht="19.5" customHeight="1">
      <c r="A21" s="266" t="s">
        <v>184</v>
      </c>
      <c r="B21" s="267">
        <v>2908</v>
      </c>
      <c r="C21" s="268">
        <v>2624</v>
      </c>
      <c r="D21" s="269">
        <v>0</v>
      </c>
      <c r="E21" s="268">
        <v>0</v>
      </c>
      <c r="F21" s="269">
        <f>SUM(B21:E21)</f>
        <v>5532</v>
      </c>
      <c r="G21" s="270">
        <f>F21/$F$9</f>
        <v>0.005029365238103897</v>
      </c>
      <c r="H21" s="267">
        <v>1</v>
      </c>
      <c r="I21" s="268"/>
      <c r="J21" s="269"/>
      <c r="K21" s="268"/>
      <c r="L21" s="269">
        <f>SUM(H21:K21)</f>
        <v>1</v>
      </c>
      <c r="M21" s="271" t="s">
        <v>45</v>
      </c>
      <c r="N21" s="267">
        <v>21156</v>
      </c>
      <c r="O21" s="268">
        <v>20075</v>
      </c>
      <c r="P21" s="269"/>
      <c r="Q21" s="268"/>
      <c r="R21" s="269">
        <f>SUM(N21:Q21)</f>
        <v>41231</v>
      </c>
      <c r="S21" s="270">
        <f>R21/$R$9</f>
        <v>0.0050838531836565545</v>
      </c>
      <c r="T21" s="267">
        <v>7</v>
      </c>
      <c r="U21" s="268">
        <v>1</v>
      </c>
      <c r="V21" s="269"/>
      <c r="W21" s="268"/>
      <c r="X21" s="269">
        <f>SUM(T21:W21)</f>
        <v>8</v>
      </c>
      <c r="Y21" s="272" t="str">
        <f>IF(ISERROR(R21/X21-1),"         /0",IF(R21/X21&gt;5,"  *  ",(R21/X21-1)))</f>
        <v>  *  </v>
      </c>
    </row>
    <row r="22" spans="1:25" ht="19.5" customHeight="1">
      <c r="A22" s="266" t="s">
        <v>160</v>
      </c>
      <c r="B22" s="267">
        <v>2817</v>
      </c>
      <c r="C22" s="268">
        <v>2632</v>
      </c>
      <c r="D22" s="269">
        <v>0</v>
      </c>
      <c r="E22" s="268">
        <v>0</v>
      </c>
      <c r="F22" s="269">
        <f t="shared" si="0"/>
        <v>5449</v>
      </c>
      <c r="G22" s="270">
        <f t="shared" si="1"/>
        <v>0.004953906576722367</v>
      </c>
      <c r="H22" s="267">
        <v>6176</v>
      </c>
      <c r="I22" s="268">
        <v>5864</v>
      </c>
      <c r="J22" s="269"/>
      <c r="K22" s="268"/>
      <c r="L22" s="269">
        <f t="shared" si="2"/>
        <v>12040</v>
      </c>
      <c r="M22" s="271">
        <f t="shared" si="3"/>
        <v>-0.5474252491694351</v>
      </c>
      <c r="N22" s="267">
        <v>22290</v>
      </c>
      <c r="O22" s="268">
        <v>21579</v>
      </c>
      <c r="P22" s="269">
        <v>174</v>
      </c>
      <c r="Q22" s="268">
        <v>95</v>
      </c>
      <c r="R22" s="269">
        <f t="shared" si="4"/>
        <v>44138</v>
      </c>
      <c r="S22" s="270">
        <f t="shared" si="5"/>
        <v>0.0054422912813231064</v>
      </c>
      <c r="T22" s="267">
        <v>49144</v>
      </c>
      <c r="U22" s="268">
        <v>45275</v>
      </c>
      <c r="V22" s="269"/>
      <c r="W22" s="268"/>
      <c r="X22" s="269">
        <f t="shared" si="6"/>
        <v>94419</v>
      </c>
      <c r="Y22" s="272">
        <f t="shared" si="7"/>
        <v>-0.5325305288130566</v>
      </c>
    </row>
    <row r="23" spans="1:25" ht="19.5" customHeight="1">
      <c r="A23" s="266" t="s">
        <v>194</v>
      </c>
      <c r="B23" s="267">
        <v>1935</v>
      </c>
      <c r="C23" s="268">
        <v>1830</v>
      </c>
      <c r="D23" s="269">
        <v>0</v>
      </c>
      <c r="E23" s="268">
        <v>0</v>
      </c>
      <c r="F23" s="269">
        <f t="shared" si="0"/>
        <v>3765</v>
      </c>
      <c r="G23" s="270">
        <f t="shared" si="1"/>
        <v>0.003422913977126025</v>
      </c>
      <c r="H23" s="267">
        <v>883</v>
      </c>
      <c r="I23" s="268">
        <v>1622</v>
      </c>
      <c r="J23" s="269"/>
      <c r="K23" s="268"/>
      <c r="L23" s="269">
        <f t="shared" si="2"/>
        <v>2505</v>
      </c>
      <c r="M23" s="271">
        <f t="shared" si="3"/>
        <v>0.5029940119760479</v>
      </c>
      <c r="N23" s="267">
        <v>15228</v>
      </c>
      <c r="O23" s="268">
        <v>13741</v>
      </c>
      <c r="P23" s="269"/>
      <c r="Q23" s="268"/>
      <c r="R23" s="269">
        <f t="shared" si="4"/>
        <v>28969</v>
      </c>
      <c r="S23" s="270">
        <f t="shared" si="5"/>
        <v>0.003571927503027982</v>
      </c>
      <c r="T23" s="267">
        <v>8918</v>
      </c>
      <c r="U23" s="268">
        <v>11914</v>
      </c>
      <c r="V23" s="269"/>
      <c r="W23" s="268"/>
      <c r="X23" s="269">
        <f t="shared" si="6"/>
        <v>20832</v>
      </c>
      <c r="Y23" s="272">
        <f t="shared" si="7"/>
        <v>0.3906009984639016</v>
      </c>
    </row>
    <row r="24" spans="1:25" ht="19.5" customHeight="1" thickBot="1">
      <c r="A24" s="273" t="s">
        <v>174</v>
      </c>
      <c r="B24" s="274">
        <v>351</v>
      </c>
      <c r="C24" s="275">
        <v>286</v>
      </c>
      <c r="D24" s="276">
        <v>16</v>
      </c>
      <c r="E24" s="275">
        <v>64</v>
      </c>
      <c r="F24" s="276">
        <f t="shared" si="0"/>
        <v>717</v>
      </c>
      <c r="G24" s="277">
        <f t="shared" si="1"/>
        <v>0.0006518537374765897</v>
      </c>
      <c r="H24" s="274">
        <v>413</v>
      </c>
      <c r="I24" s="275">
        <v>204</v>
      </c>
      <c r="J24" s="276">
        <v>16</v>
      </c>
      <c r="K24" s="275">
        <v>24</v>
      </c>
      <c r="L24" s="276">
        <f t="shared" si="2"/>
        <v>657</v>
      </c>
      <c r="M24" s="278">
        <f t="shared" si="3"/>
        <v>0.091324200913242</v>
      </c>
      <c r="N24" s="274">
        <v>2915</v>
      </c>
      <c r="O24" s="275">
        <v>2886</v>
      </c>
      <c r="P24" s="276">
        <v>111</v>
      </c>
      <c r="Q24" s="275">
        <v>138</v>
      </c>
      <c r="R24" s="276">
        <f t="shared" si="4"/>
        <v>6050</v>
      </c>
      <c r="S24" s="277">
        <f t="shared" si="5"/>
        <v>0.0007459754010604194</v>
      </c>
      <c r="T24" s="274">
        <v>1877</v>
      </c>
      <c r="U24" s="275">
        <v>1754</v>
      </c>
      <c r="V24" s="276">
        <v>4424</v>
      </c>
      <c r="W24" s="275">
        <v>115</v>
      </c>
      <c r="X24" s="276">
        <f t="shared" si="6"/>
        <v>8170</v>
      </c>
      <c r="Y24" s="279">
        <f t="shared" si="7"/>
        <v>-0.25948592411260707</v>
      </c>
    </row>
    <row r="25" spans="1:25" s="134" customFormat="1" ht="19.5" customHeight="1">
      <c r="A25" s="143" t="s">
        <v>55</v>
      </c>
      <c r="B25" s="140">
        <f>SUM(B26:B41)</f>
        <v>142216</v>
      </c>
      <c r="C25" s="139">
        <f>SUM(C26:C41)</f>
        <v>138988</v>
      </c>
      <c r="D25" s="138">
        <f>SUM(D26:D41)</f>
        <v>1007</v>
      </c>
      <c r="E25" s="139">
        <f>SUM(E26:E41)</f>
        <v>742</v>
      </c>
      <c r="F25" s="138">
        <f t="shared" si="0"/>
        <v>282953</v>
      </c>
      <c r="G25" s="141">
        <f t="shared" si="1"/>
        <v>0.25724403149262687</v>
      </c>
      <c r="H25" s="140">
        <f>SUM(H26:H41)</f>
        <v>134838</v>
      </c>
      <c r="I25" s="139">
        <f>SUM(I26:I41)</f>
        <v>134939</v>
      </c>
      <c r="J25" s="138">
        <f>SUM(J26:J41)</f>
        <v>267</v>
      </c>
      <c r="K25" s="139">
        <f>SUM(K26:K41)</f>
        <v>106</v>
      </c>
      <c r="L25" s="138">
        <f t="shared" si="2"/>
        <v>270150</v>
      </c>
      <c r="M25" s="142">
        <f t="shared" si="3"/>
        <v>0.047392189524338324</v>
      </c>
      <c r="N25" s="140">
        <f>SUM(N26:N41)</f>
        <v>1030389</v>
      </c>
      <c r="O25" s="139">
        <f>SUM(O26:O41)</f>
        <v>1031379</v>
      </c>
      <c r="P25" s="138">
        <f>SUM(P26:P41)</f>
        <v>3594</v>
      </c>
      <c r="Q25" s="139">
        <f>SUM(Q26:Q41)</f>
        <v>3882</v>
      </c>
      <c r="R25" s="138">
        <f t="shared" si="4"/>
        <v>2069244</v>
      </c>
      <c r="S25" s="141">
        <f t="shared" si="5"/>
        <v>0.25514134261022586</v>
      </c>
      <c r="T25" s="140">
        <f>SUM(T26:T41)</f>
        <v>969265</v>
      </c>
      <c r="U25" s="139">
        <f>SUM(U26:U41)</f>
        <v>970650</v>
      </c>
      <c r="V25" s="138">
        <f>SUM(V26:V41)</f>
        <v>5555</v>
      </c>
      <c r="W25" s="139">
        <f>SUM(W26:W41)</f>
        <v>4309</v>
      </c>
      <c r="X25" s="138">
        <f t="shared" si="6"/>
        <v>1949779</v>
      </c>
      <c r="Y25" s="135">
        <f t="shared" si="7"/>
        <v>0.06127104661605243</v>
      </c>
    </row>
    <row r="26" spans="1:25" ht="19.5" customHeight="1">
      <c r="A26" s="259" t="s">
        <v>159</v>
      </c>
      <c r="B26" s="260">
        <v>39836</v>
      </c>
      <c r="C26" s="261">
        <v>38642</v>
      </c>
      <c r="D26" s="262">
        <v>152</v>
      </c>
      <c r="E26" s="261">
        <v>0</v>
      </c>
      <c r="F26" s="262">
        <f t="shared" si="0"/>
        <v>78630</v>
      </c>
      <c r="G26" s="263">
        <f t="shared" si="1"/>
        <v>0.07148571740276742</v>
      </c>
      <c r="H26" s="260">
        <v>38035</v>
      </c>
      <c r="I26" s="261">
        <v>37679</v>
      </c>
      <c r="J26" s="262">
        <v>222</v>
      </c>
      <c r="K26" s="261">
        <v>64</v>
      </c>
      <c r="L26" s="262">
        <f t="shared" si="2"/>
        <v>76000</v>
      </c>
      <c r="M26" s="264">
        <f t="shared" si="3"/>
        <v>0.034605263157894806</v>
      </c>
      <c r="N26" s="260">
        <v>302908</v>
      </c>
      <c r="O26" s="261">
        <v>313118</v>
      </c>
      <c r="P26" s="262">
        <v>774</v>
      </c>
      <c r="Q26" s="261">
        <v>760</v>
      </c>
      <c r="R26" s="262">
        <f t="shared" si="4"/>
        <v>617560</v>
      </c>
      <c r="S26" s="263">
        <f t="shared" si="5"/>
        <v>0.07614620969898721</v>
      </c>
      <c r="T26" s="260">
        <v>252781</v>
      </c>
      <c r="U26" s="261">
        <v>249971</v>
      </c>
      <c r="V26" s="262">
        <v>937</v>
      </c>
      <c r="W26" s="261">
        <v>281</v>
      </c>
      <c r="X26" s="262">
        <f t="shared" si="6"/>
        <v>503970</v>
      </c>
      <c r="Y26" s="265">
        <f t="shared" si="7"/>
        <v>0.22539040022223555</v>
      </c>
    </row>
    <row r="27" spans="1:25" ht="19.5" customHeight="1">
      <c r="A27" s="266" t="s">
        <v>181</v>
      </c>
      <c r="B27" s="267">
        <v>29598</v>
      </c>
      <c r="C27" s="268">
        <v>33987</v>
      </c>
      <c r="D27" s="269">
        <v>839</v>
      </c>
      <c r="E27" s="268">
        <v>720</v>
      </c>
      <c r="F27" s="269">
        <f t="shared" si="0"/>
        <v>65144</v>
      </c>
      <c r="G27" s="270">
        <f t="shared" si="1"/>
        <v>0.059225048639016675</v>
      </c>
      <c r="H27" s="267">
        <v>23924</v>
      </c>
      <c r="I27" s="268">
        <v>25629</v>
      </c>
      <c r="J27" s="269"/>
      <c r="K27" s="268"/>
      <c r="L27" s="269">
        <f t="shared" si="2"/>
        <v>49553</v>
      </c>
      <c r="M27" s="271">
        <f t="shared" si="3"/>
        <v>0.31463281738744375</v>
      </c>
      <c r="N27" s="267">
        <v>194746</v>
      </c>
      <c r="O27" s="268">
        <v>199092</v>
      </c>
      <c r="P27" s="269">
        <v>1193</v>
      </c>
      <c r="Q27" s="268">
        <v>1198</v>
      </c>
      <c r="R27" s="269">
        <f t="shared" si="4"/>
        <v>396229</v>
      </c>
      <c r="S27" s="270">
        <f t="shared" si="5"/>
        <v>0.04885571689037503</v>
      </c>
      <c r="T27" s="267">
        <v>162283</v>
      </c>
      <c r="U27" s="268">
        <v>163337</v>
      </c>
      <c r="V27" s="269"/>
      <c r="W27" s="268"/>
      <c r="X27" s="269">
        <f t="shared" si="6"/>
        <v>325620</v>
      </c>
      <c r="Y27" s="272">
        <f t="shared" si="7"/>
        <v>0.21684478840366062</v>
      </c>
    </row>
    <row r="28" spans="1:25" ht="19.5" customHeight="1">
      <c r="A28" s="266" t="s">
        <v>184</v>
      </c>
      <c r="B28" s="267">
        <v>14147</v>
      </c>
      <c r="C28" s="268">
        <v>12154</v>
      </c>
      <c r="D28" s="269">
        <v>0</v>
      </c>
      <c r="E28" s="268">
        <v>0</v>
      </c>
      <c r="F28" s="269">
        <f t="shared" si="0"/>
        <v>26301</v>
      </c>
      <c r="G28" s="270">
        <f t="shared" si="1"/>
        <v>0.023911304252959252</v>
      </c>
      <c r="H28" s="267">
        <v>13020</v>
      </c>
      <c r="I28" s="268">
        <v>12137</v>
      </c>
      <c r="J28" s="269"/>
      <c r="K28" s="268"/>
      <c r="L28" s="269">
        <f t="shared" si="2"/>
        <v>25157</v>
      </c>
      <c r="M28" s="271">
        <f t="shared" si="3"/>
        <v>0.0454744206383908</v>
      </c>
      <c r="N28" s="267">
        <v>102773</v>
      </c>
      <c r="O28" s="268">
        <v>98644</v>
      </c>
      <c r="P28" s="269"/>
      <c r="Q28" s="268"/>
      <c r="R28" s="269">
        <f t="shared" si="4"/>
        <v>201417</v>
      </c>
      <c r="S28" s="270">
        <f t="shared" si="5"/>
        <v>0.024835062372791157</v>
      </c>
      <c r="T28" s="267">
        <v>99658</v>
      </c>
      <c r="U28" s="268">
        <v>93892</v>
      </c>
      <c r="V28" s="269"/>
      <c r="W28" s="268"/>
      <c r="X28" s="269">
        <f t="shared" si="6"/>
        <v>193550</v>
      </c>
      <c r="Y28" s="272">
        <f t="shared" si="7"/>
        <v>0.04064582795143368</v>
      </c>
    </row>
    <row r="29" spans="1:25" ht="19.5" customHeight="1">
      <c r="A29" s="266" t="s">
        <v>188</v>
      </c>
      <c r="B29" s="267">
        <v>13839</v>
      </c>
      <c r="C29" s="268">
        <v>11354</v>
      </c>
      <c r="D29" s="269">
        <v>0</v>
      </c>
      <c r="E29" s="268">
        <v>0</v>
      </c>
      <c r="F29" s="269">
        <f>SUM(B29:E29)</f>
        <v>25193</v>
      </c>
      <c r="G29" s="270">
        <f>F29/$F$9</f>
        <v>0.022903976580540757</v>
      </c>
      <c r="H29" s="267">
        <v>689</v>
      </c>
      <c r="I29" s="268">
        <v>658</v>
      </c>
      <c r="J29" s="269"/>
      <c r="K29" s="268"/>
      <c r="L29" s="269">
        <f>SUM(H29:K29)</f>
        <v>1347</v>
      </c>
      <c r="M29" s="271">
        <f>IF(ISERROR(F29/L29-1),"         /0",(F29/L29-1))</f>
        <v>17.703043801039346</v>
      </c>
      <c r="N29" s="267">
        <v>93755</v>
      </c>
      <c r="O29" s="268">
        <v>83175</v>
      </c>
      <c r="P29" s="269"/>
      <c r="Q29" s="268"/>
      <c r="R29" s="269">
        <f>SUM(N29:Q29)</f>
        <v>176930</v>
      </c>
      <c r="S29" s="270">
        <f>R29/$R$9</f>
        <v>0.021815773175143802</v>
      </c>
      <c r="T29" s="267">
        <v>10484</v>
      </c>
      <c r="U29" s="268">
        <v>9631</v>
      </c>
      <c r="V29" s="269">
        <v>198</v>
      </c>
      <c r="W29" s="268">
        <v>462</v>
      </c>
      <c r="X29" s="269">
        <f>SUM(T29:W29)</f>
        <v>20775</v>
      </c>
      <c r="Y29" s="272" t="str">
        <f>IF(ISERROR(R29/X29-1),"         /0",IF(R29/X29&gt;5,"  *  ",(R29/X29-1)))</f>
        <v>  *  </v>
      </c>
    </row>
    <row r="30" spans="1:25" ht="19.5" customHeight="1">
      <c r="A30" s="266" t="s">
        <v>191</v>
      </c>
      <c r="B30" s="267">
        <v>10182</v>
      </c>
      <c r="C30" s="268">
        <v>9390</v>
      </c>
      <c r="D30" s="269">
        <v>0</v>
      </c>
      <c r="E30" s="268">
        <v>0</v>
      </c>
      <c r="F30" s="269">
        <f t="shared" si="0"/>
        <v>19572</v>
      </c>
      <c r="G30" s="270">
        <f t="shared" si="1"/>
        <v>0.017793697838063893</v>
      </c>
      <c r="H30" s="267">
        <v>18389</v>
      </c>
      <c r="I30" s="268">
        <v>16648</v>
      </c>
      <c r="J30" s="269"/>
      <c r="K30" s="268"/>
      <c r="L30" s="269">
        <f t="shared" si="2"/>
        <v>35037</v>
      </c>
      <c r="M30" s="271">
        <f t="shared" si="3"/>
        <v>-0.44139053001113104</v>
      </c>
      <c r="N30" s="267">
        <v>80730</v>
      </c>
      <c r="O30" s="268">
        <v>78269</v>
      </c>
      <c r="P30" s="269">
        <v>0</v>
      </c>
      <c r="Q30" s="268">
        <v>0</v>
      </c>
      <c r="R30" s="269">
        <f t="shared" si="4"/>
        <v>158999</v>
      </c>
      <c r="S30" s="270">
        <f t="shared" si="5"/>
        <v>0.01960485004846374</v>
      </c>
      <c r="T30" s="267">
        <v>156097</v>
      </c>
      <c r="U30" s="268">
        <v>150212</v>
      </c>
      <c r="V30" s="269"/>
      <c r="W30" s="268"/>
      <c r="X30" s="269">
        <f t="shared" si="6"/>
        <v>306309</v>
      </c>
      <c r="Y30" s="272">
        <f t="shared" si="7"/>
        <v>-0.480919594265921</v>
      </c>
    </row>
    <row r="31" spans="1:25" ht="19.5" customHeight="1">
      <c r="A31" s="266" t="s">
        <v>195</v>
      </c>
      <c r="B31" s="267">
        <v>8519</v>
      </c>
      <c r="C31" s="268">
        <v>7033</v>
      </c>
      <c r="D31" s="269">
        <v>0</v>
      </c>
      <c r="E31" s="268">
        <v>0</v>
      </c>
      <c r="F31" s="269">
        <f aca="true" t="shared" si="8" ref="F31:F37">SUM(B31:E31)</f>
        <v>15552</v>
      </c>
      <c r="G31" s="270">
        <f aca="true" t="shared" si="9" ref="G31:G37">F31/$F$9</f>
        <v>0.014138953033801844</v>
      </c>
      <c r="H31" s="267">
        <v>4183</v>
      </c>
      <c r="I31" s="268">
        <v>3784</v>
      </c>
      <c r="J31" s="269"/>
      <c r="K31" s="268"/>
      <c r="L31" s="269">
        <f aca="true" t="shared" si="10" ref="L31:L37">SUM(H31:K31)</f>
        <v>7967</v>
      </c>
      <c r="M31" s="271">
        <f aca="true" t="shared" si="11" ref="M31:M37">IF(ISERROR(F31/L31-1),"         /0",(F31/L31-1))</f>
        <v>0.9520522153884774</v>
      </c>
      <c r="N31" s="267">
        <v>66898</v>
      </c>
      <c r="O31" s="268">
        <v>61928</v>
      </c>
      <c r="P31" s="269"/>
      <c r="Q31" s="268"/>
      <c r="R31" s="269">
        <f aca="true" t="shared" si="12" ref="R31:R37">SUM(N31:Q31)</f>
        <v>128826</v>
      </c>
      <c r="S31" s="270">
        <f aca="true" t="shared" si="13" ref="S31:S37">R31/$R$9</f>
        <v>0.015884467275538775</v>
      </c>
      <c r="T31" s="267">
        <v>55305</v>
      </c>
      <c r="U31" s="268">
        <v>51672</v>
      </c>
      <c r="V31" s="269"/>
      <c r="W31" s="268">
        <v>58</v>
      </c>
      <c r="X31" s="269">
        <f aca="true" t="shared" si="14" ref="X31:X37">SUM(T31:W31)</f>
        <v>107035</v>
      </c>
      <c r="Y31" s="272">
        <f aca="true" t="shared" si="15" ref="Y31:Y37">IF(ISERROR(R31/X31-1),"         /0",IF(R31/X31&gt;5,"  *  ",(R31/X31-1)))</f>
        <v>0.20358761152893923</v>
      </c>
    </row>
    <row r="32" spans="1:25" ht="19.5" customHeight="1">
      <c r="A32" s="266" t="s">
        <v>200</v>
      </c>
      <c r="B32" s="267">
        <v>4675</v>
      </c>
      <c r="C32" s="268">
        <v>5772</v>
      </c>
      <c r="D32" s="269">
        <v>0</v>
      </c>
      <c r="E32" s="268">
        <v>0</v>
      </c>
      <c r="F32" s="269">
        <f t="shared" si="8"/>
        <v>10447</v>
      </c>
      <c r="G32" s="270">
        <f t="shared" si="9"/>
        <v>0.009497790788588468</v>
      </c>
      <c r="H32" s="267">
        <v>3729</v>
      </c>
      <c r="I32" s="268">
        <v>5720</v>
      </c>
      <c r="J32" s="269"/>
      <c r="K32" s="268"/>
      <c r="L32" s="269">
        <f t="shared" si="10"/>
        <v>9449</v>
      </c>
      <c r="M32" s="271">
        <f t="shared" si="11"/>
        <v>0.10561964229018939</v>
      </c>
      <c r="N32" s="267">
        <v>34572</v>
      </c>
      <c r="O32" s="268">
        <v>38479</v>
      </c>
      <c r="P32" s="269">
        <v>1076</v>
      </c>
      <c r="Q32" s="268">
        <v>1287</v>
      </c>
      <c r="R32" s="269">
        <f t="shared" si="12"/>
        <v>75414</v>
      </c>
      <c r="S32" s="270">
        <f t="shared" si="13"/>
        <v>0.009298675850507516</v>
      </c>
      <c r="T32" s="267">
        <v>26654</v>
      </c>
      <c r="U32" s="268">
        <v>35666</v>
      </c>
      <c r="V32" s="269"/>
      <c r="W32" s="268"/>
      <c r="X32" s="269">
        <f t="shared" si="14"/>
        <v>62320</v>
      </c>
      <c r="Y32" s="272">
        <f t="shared" si="15"/>
        <v>0.21010911424903722</v>
      </c>
    </row>
    <row r="33" spans="1:25" ht="19.5" customHeight="1">
      <c r="A33" s="266" t="s">
        <v>160</v>
      </c>
      <c r="B33" s="267">
        <v>4687</v>
      </c>
      <c r="C33" s="268">
        <v>4001</v>
      </c>
      <c r="D33" s="269">
        <v>0</v>
      </c>
      <c r="E33" s="268">
        <v>0</v>
      </c>
      <c r="F33" s="269">
        <f t="shared" si="8"/>
        <v>8688</v>
      </c>
      <c r="G33" s="270">
        <f t="shared" si="9"/>
        <v>0.007898612651599178</v>
      </c>
      <c r="H33" s="267">
        <v>12767</v>
      </c>
      <c r="I33" s="268">
        <v>12202</v>
      </c>
      <c r="J33" s="269"/>
      <c r="K33" s="268"/>
      <c r="L33" s="269">
        <f t="shared" si="10"/>
        <v>24969</v>
      </c>
      <c r="M33" s="271">
        <f t="shared" si="11"/>
        <v>-0.6520485401898354</v>
      </c>
      <c r="N33" s="267">
        <v>26243</v>
      </c>
      <c r="O33" s="268">
        <v>23985</v>
      </c>
      <c r="P33" s="269"/>
      <c r="Q33" s="268"/>
      <c r="R33" s="269">
        <f t="shared" si="12"/>
        <v>50228</v>
      </c>
      <c r="S33" s="270">
        <f t="shared" si="13"/>
        <v>0.006193198751150868</v>
      </c>
      <c r="T33" s="267">
        <v>68208</v>
      </c>
      <c r="U33" s="268">
        <v>69643</v>
      </c>
      <c r="V33" s="269"/>
      <c r="W33" s="268"/>
      <c r="X33" s="269">
        <f t="shared" si="14"/>
        <v>137851</v>
      </c>
      <c r="Y33" s="272">
        <f t="shared" si="15"/>
        <v>-0.6356355775438698</v>
      </c>
    </row>
    <row r="34" spans="1:25" ht="19.5" customHeight="1">
      <c r="A34" s="266" t="s">
        <v>161</v>
      </c>
      <c r="B34" s="267">
        <v>4532</v>
      </c>
      <c r="C34" s="268">
        <v>3826</v>
      </c>
      <c r="D34" s="269">
        <v>0</v>
      </c>
      <c r="E34" s="268">
        <v>0</v>
      </c>
      <c r="F34" s="269">
        <f t="shared" si="8"/>
        <v>8358</v>
      </c>
      <c r="G34" s="270">
        <f t="shared" si="9"/>
        <v>0.0075985962870702035</v>
      </c>
      <c r="H34" s="267">
        <v>7739</v>
      </c>
      <c r="I34" s="268">
        <v>6856</v>
      </c>
      <c r="J34" s="269"/>
      <c r="K34" s="268"/>
      <c r="L34" s="269">
        <f t="shared" si="10"/>
        <v>14595</v>
      </c>
      <c r="M34" s="271">
        <f t="shared" si="11"/>
        <v>-0.42733812949640293</v>
      </c>
      <c r="N34" s="267">
        <v>38404</v>
      </c>
      <c r="O34" s="268">
        <v>36043</v>
      </c>
      <c r="P34" s="269"/>
      <c r="Q34" s="268"/>
      <c r="R34" s="269">
        <f t="shared" si="12"/>
        <v>74447</v>
      </c>
      <c r="S34" s="270">
        <f t="shared" si="13"/>
        <v>0.009179443088057033</v>
      </c>
      <c r="T34" s="267">
        <v>46274</v>
      </c>
      <c r="U34" s="268">
        <v>46395</v>
      </c>
      <c r="V34" s="269">
        <v>180</v>
      </c>
      <c r="W34" s="268">
        <v>180</v>
      </c>
      <c r="X34" s="269">
        <f t="shared" si="14"/>
        <v>93029</v>
      </c>
      <c r="Y34" s="272">
        <f t="shared" si="15"/>
        <v>-0.199744165797762</v>
      </c>
    </row>
    <row r="35" spans="1:25" ht="19.5" customHeight="1">
      <c r="A35" s="266" t="s">
        <v>164</v>
      </c>
      <c r="B35" s="267">
        <v>3136</v>
      </c>
      <c r="C35" s="268">
        <v>3747</v>
      </c>
      <c r="D35" s="269">
        <v>0</v>
      </c>
      <c r="E35" s="268">
        <v>0</v>
      </c>
      <c r="F35" s="269">
        <f t="shared" si="8"/>
        <v>6883</v>
      </c>
      <c r="G35" s="270">
        <f t="shared" si="9"/>
        <v>0.006257614051675546</v>
      </c>
      <c r="H35" s="267">
        <v>2309</v>
      </c>
      <c r="I35" s="268">
        <v>2557</v>
      </c>
      <c r="J35" s="269"/>
      <c r="K35" s="268"/>
      <c r="L35" s="269">
        <f t="shared" si="10"/>
        <v>4866</v>
      </c>
      <c r="M35" s="271">
        <f t="shared" si="11"/>
        <v>0.4145088368269625</v>
      </c>
      <c r="N35" s="267">
        <v>14531</v>
      </c>
      <c r="O35" s="268">
        <v>16461</v>
      </c>
      <c r="P35" s="269"/>
      <c r="Q35" s="268"/>
      <c r="R35" s="269">
        <f t="shared" si="12"/>
        <v>30992</v>
      </c>
      <c r="S35" s="270">
        <f t="shared" si="13"/>
        <v>0.003821366880936284</v>
      </c>
      <c r="T35" s="267">
        <v>19970</v>
      </c>
      <c r="U35" s="268">
        <v>18504</v>
      </c>
      <c r="V35" s="269"/>
      <c r="W35" s="268"/>
      <c r="X35" s="269">
        <f t="shared" si="14"/>
        <v>38474</v>
      </c>
      <c r="Y35" s="272">
        <f t="shared" si="15"/>
        <v>-0.19446899204657686</v>
      </c>
    </row>
    <row r="36" spans="1:25" ht="19.5" customHeight="1">
      <c r="A36" s="266" t="s">
        <v>203</v>
      </c>
      <c r="B36" s="267">
        <v>2989</v>
      </c>
      <c r="C36" s="268">
        <v>3446</v>
      </c>
      <c r="D36" s="269">
        <v>0</v>
      </c>
      <c r="E36" s="268">
        <v>0</v>
      </c>
      <c r="F36" s="269">
        <f t="shared" si="8"/>
        <v>6435</v>
      </c>
      <c r="G36" s="270">
        <f t="shared" si="9"/>
        <v>0.005850319108314999</v>
      </c>
      <c r="H36" s="267">
        <v>2834</v>
      </c>
      <c r="I36" s="268">
        <v>2956</v>
      </c>
      <c r="J36" s="269"/>
      <c r="K36" s="268"/>
      <c r="L36" s="269">
        <f t="shared" si="10"/>
        <v>5790</v>
      </c>
      <c r="M36" s="271">
        <f t="shared" si="11"/>
        <v>0.1113989637305699</v>
      </c>
      <c r="N36" s="267">
        <v>18803</v>
      </c>
      <c r="O36" s="268">
        <v>19970</v>
      </c>
      <c r="P36" s="269"/>
      <c r="Q36" s="268"/>
      <c r="R36" s="269">
        <f t="shared" si="12"/>
        <v>38773</v>
      </c>
      <c r="S36" s="270">
        <f t="shared" si="13"/>
        <v>0.004780777557903412</v>
      </c>
      <c r="T36" s="267">
        <v>17605</v>
      </c>
      <c r="U36" s="268">
        <v>17962</v>
      </c>
      <c r="V36" s="269">
        <v>370</v>
      </c>
      <c r="W36" s="268">
        <v>341</v>
      </c>
      <c r="X36" s="269">
        <f t="shared" si="14"/>
        <v>36278</v>
      </c>
      <c r="Y36" s="272">
        <f t="shared" si="15"/>
        <v>0.06877446386239594</v>
      </c>
    </row>
    <row r="37" spans="1:25" ht="19.5" customHeight="1">
      <c r="A37" s="266" t="s">
        <v>204</v>
      </c>
      <c r="B37" s="267">
        <v>3505</v>
      </c>
      <c r="C37" s="268">
        <v>2866</v>
      </c>
      <c r="D37" s="269">
        <v>0</v>
      </c>
      <c r="E37" s="268">
        <v>0</v>
      </c>
      <c r="F37" s="269">
        <f t="shared" si="8"/>
        <v>6371</v>
      </c>
      <c r="G37" s="270">
        <f t="shared" si="9"/>
        <v>0.00579213411640635</v>
      </c>
      <c r="H37" s="267">
        <v>4285</v>
      </c>
      <c r="I37" s="268">
        <v>3768</v>
      </c>
      <c r="J37" s="269"/>
      <c r="K37" s="268"/>
      <c r="L37" s="269">
        <f t="shared" si="10"/>
        <v>8053</v>
      </c>
      <c r="M37" s="271">
        <f t="shared" si="11"/>
        <v>-0.20886626102073758</v>
      </c>
      <c r="N37" s="267">
        <v>31203</v>
      </c>
      <c r="O37" s="268">
        <v>29478</v>
      </c>
      <c r="P37" s="269"/>
      <c r="Q37" s="268"/>
      <c r="R37" s="269">
        <f t="shared" si="12"/>
        <v>60681</v>
      </c>
      <c r="S37" s="270">
        <f t="shared" si="13"/>
        <v>0.007482071621776415</v>
      </c>
      <c r="T37" s="267">
        <v>32874</v>
      </c>
      <c r="U37" s="268">
        <v>31092</v>
      </c>
      <c r="V37" s="269"/>
      <c r="W37" s="268"/>
      <c r="X37" s="269">
        <f t="shared" si="14"/>
        <v>63966</v>
      </c>
      <c r="Y37" s="272">
        <f t="shared" si="15"/>
        <v>-0.05135540756026635</v>
      </c>
    </row>
    <row r="38" spans="1:25" ht="19.5" customHeight="1">
      <c r="A38" s="266" t="s">
        <v>194</v>
      </c>
      <c r="B38" s="267">
        <v>1779</v>
      </c>
      <c r="C38" s="268">
        <v>2073</v>
      </c>
      <c r="D38" s="269">
        <v>0</v>
      </c>
      <c r="E38" s="268">
        <v>0</v>
      </c>
      <c r="F38" s="269">
        <f t="shared" si="0"/>
        <v>3852</v>
      </c>
      <c r="G38" s="270">
        <f t="shared" si="1"/>
        <v>0.0035020092005018455</v>
      </c>
      <c r="H38" s="267">
        <v>938</v>
      </c>
      <c r="I38" s="268">
        <v>1711</v>
      </c>
      <c r="J38" s="269"/>
      <c r="K38" s="268"/>
      <c r="L38" s="269">
        <f t="shared" si="2"/>
        <v>2649</v>
      </c>
      <c r="M38" s="271">
        <f t="shared" si="3"/>
        <v>0.45413363533408835</v>
      </c>
      <c r="N38" s="267">
        <v>11904</v>
      </c>
      <c r="O38" s="268">
        <v>16341</v>
      </c>
      <c r="P38" s="269"/>
      <c r="Q38" s="268"/>
      <c r="R38" s="269">
        <f t="shared" si="4"/>
        <v>28245</v>
      </c>
      <c r="S38" s="270">
        <f t="shared" si="5"/>
        <v>0.003482657058339099</v>
      </c>
      <c r="T38" s="267">
        <v>8816</v>
      </c>
      <c r="U38" s="268">
        <v>16208</v>
      </c>
      <c r="V38" s="269"/>
      <c r="W38" s="268"/>
      <c r="X38" s="269">
        <f t="shared" si="6"/>
        <v>25024</v>
      </c>
      <c r="Y38" s="272">
        <f t="shared" si="7"/>
        <v>0.12871643222506401</v>
      </c>
    </row>
    <row r="39" spans="1:25" ht="19.5" customHeight="1">
      <c r="A39" s="266" t="s">
        <v>208</v>
      </c>
      <c r="B39" s="267">
        <v>383</v>
      </c>
      <c r="C39" s="268">
        <v>321</v>
      </c>
      <c r="D39" s="269">
        <v>0</v>
      </c>
      <c r="E39" s="268">
        <v>0</v>
      </c>
      <c r="F39" s="269">
        <f t="shared" si="0"/>
        <v>704</v>
      </c>
      <c r="G39" s="270">
        <f t="shared" si="1"/>
        <v>0.0006400349109951451</v>
      </c>
      <c r="H39" s="267">
        <v>404</v>
      </c>
      <c r="I39" s="268"/>
      <c r="J39" s="269">
        <v>0</v>
      </c>
      <c r="K39" s="268">
        <v>0</v>
      </c>
      <c r="L39" s="269">
        <f t="shared" si="2"/>
        <v>404</v>
      </c>
      <c r="M39" s="271">
        <f t="shared" si="3"/>
        <v>0.7425742574257426</v>
      </c>
      <c r="N39" s="267">
        <v>3173</v>
      </c>
      <c r="O39" s="268">
        <v>3107</v>
      </c>
      <c r="P39" s="269">
        <v>0</v>
      </c>
      <c r="Q39" s="268">
        <v>0</v>
      </c>
      <c r="R39" s="269">
        <f t="shared" si="4"/>
        <v>6280</v>
      </c>
      <c r="S39" s="270">
        <f t="shared" si="5"/>
        <v>0.0007743347964726337</v>
      </c>
      <c r="T39" s="267">
        <v>2262</v>
      </c>
      <c r="U39" s="268">
        <v>1946</v>
      </c>
      <c r="V39" s="269">
        <v>0</v>
      </c>
      <c r="W39" s="268">
        <v>0</v>
      </c>
      <c r="X39" s="269">
        <f t="shared" si="6"/>
        <v>4208</v>
      </c>
      <c r="Y39" s="272">
        <f t="shared" si="7"/>
        <v>0.49239543726235735</v>
      </c>
    </row>
    <row r="40" spans="1:25" ht="19.5" customHeight="1">
      <c r="A40" s="266" t="s">
        <v>182</v>
      </c>
      <c r="B40" s="267">
        <v>320</v>
      </c>
      <c r="C40" s="268">
        <v>312</v>
      </c>
      <c r="D40" s="269">
        <v>0</v>
      </c>
      <c r="E40" s="268">
        <v>0</v>
      </c>
      <c r="F40" s="269">
        <f t="shared" si="0"/>
        <v>632</v>
      </c>
      <c r="G40" s="270">
        <f t="shared" si="1"/>
        <v>0.0005745767950979144</v>
      </c>
      <c r="H40" s="267">
        <v>25</v>
      </c>
      <c r="I40" s="268">
        <v>6</v>
      </c>
      <c r="J40" s="269"/>
      <c r="K40" s="268"/>
      <c r="L40" s="269">
        <f t="shared" si="2"/>
        <v>31</v>
      </c>
      <c r="M40" s="271">
        <f t="shared" si="3"/>
        <v>19.387096774193548</v>
      </c>
      <c r="N40" s="267">
        <v>1785</v>
      </c>
      <c r="O40" s="268">
        <v>1167</v>
      </c>
      <c r="P40" s="269"/>
      <c r="Q40" s="268"/>
      <c r="R40" s="269">
        <f t="shared" si="4"/>
        <v>2952</v>
      </c>
      <c r="S40" s="270">
        <f t="shared" si="5"/>
        <v>0.0003639866750298113</v>
      </c>
      <c r="T40" s="267">
        <v>285</v>
      </c>
      <c r="U40" s="268">
        <v>151</v>
      </c>
      <c r="V40" s="269"/>
      <c r="W40" s="268"/>
      <c r="X40" s="269">
        <f t="shared" si="6"/>
        <v>436</v>
      </c>
      <c r="Y40" s="272" t="str">
        <f t="shared" si="7"/>
        <v>  *  </v>
      </c>
    </row>
    <row r="41" spans="1:25" ht="19.5" customHeight="1" thickBot="1">
      <c r="A41" s="266" t="s">
        <v>174</v>
      </c>
      <c r="B41" s="267">
        <v>89</v>
      </c>
      <c r="C41" s="268">
        <v>64</v>
      </c>
      <c r="D41" s="269">
        <v>16</v>
      </c>
      <c r="E41" s="268">
        <v>22</v>
      </c>
      <c r="F41" s="269">
        <f t="shared" si="0"/>
        <v>191</v>
      </c>
      <c r="G41" s="270">
        <f t="shared" si="1"/>
        <v>0.00017364583522737603</v>
      </c>
      <c r="H41" s="267">
        <v>1568</v>
      </c>
      <c r="I41" s="268">
        <v>2628</v>
      </c>
      <c r="J41" s="269">
        <v>45</v>
      </c>
      <c r="K41" s="268">
        <v>42</v>
      </c>
      <c r="L41" s="269">
        <f t="shared" si="2"/>
        <v>4283</v>
      </c>
      <c r="M41" s="271" t="s">
        <v>45</v>
      </c>
      <c r="N41" s="267">
        <v>7961</v>
      </c>
      <c r="O41" s="268">
        <v>12122</v>
      </c>
      <c r="P41" s="269">
        <v>551</v>
      </c>
      <c r="Q41" s="268">
        <v>637</v>
      </c>
      <c r="R41" s="269">
        <f t="shared" si="4"/>
        <v>21271</v>
      </c>
      <c r="S41" s="270">
        <f t="shared" si="5"/>
        <v>0.0026227508687530878</v>
      </c>
      <c r="T41" s="267">
        <v>9709</v>
      </c>
      <c r="U41" s="268">
        <v>14368</v>
      </c>
      <c r="V41" s="269">
        <v>3870</v>
      </c>
      <c r="W41" s="268">
        <v>2987</v>
      </c>
      <c r="X41" s="269">
        <f t="shared" si="6"/>
        <v>30934</v>
      </c>
      <c r="Y41" s="272">
        <f t="shared" si="7"/>
        <v>-0.31237473330316157</v>
      </c>
    </row>
    <row r="42" spans="1:25" s="134" customFormat="1" ht="19.5" customHeight="1">
      <c r="A42" s="143" t="s">
        <v>54</v>
      </c>
      <c r="B42" s="140">
        <f>SUM(B43:B56)</f>
        <v>72521</v>
      </c>
      <c r="C42" s="139">
        <f>SUM(C43:C56)</f>
        <v>78082</v>
      </c>
      <c r="D42" s="138">
        <f>SUM(D43:D56)</f>
        <v>310</v>
      </c>
      <c r="E42" s="139">
        <f>SUM(E43:E56)</f>
        <v>0</v>
      </c>
      <c r="F42" s="138">
        <f t="shared" si="0"/>
        <v>150913</v>
      </c>
      <c r="G42" s="141">
        <f t="shared" si="1"/>
        <v>0.13720112006109425</v>
      </c>
      <c r="H42" s="140">
        <f>SUM(H43:H56)</f>
        <v>72885</v>
      </c>
      <c r="I42" s="139">
        <f>SUM(I43:I56)</f>
        <v>68641</v>
      </c>
      <c r="J42" s="138">
        <f>SUM(J43:J56)</f>
        <v>0</v>
      </c>
      <c r="K42" s="139">
        <f>SUM(K43:K56)</f>
        <v>0</v>
      </c>
      <c r="L42" s="138">
        <f t="shared" si="2"/>
        <v>141526</v>
      </c>
      <c r="M42" s="142">
        <f t="shared" si="3"/>
        <v>0.06632703531506579</v>
      </c>
      <c r="N42" s="140">
        <f>SUM(N43:N56)</f>
        <v>563051</v>
      </c>
      <c r="O42" s="139">
        <f>SUM(O43:O56)</f>
        <v>544382</v>
      </c>
      <c r="P42" s="138">
        <f>SUM(P43:P56)</f>
        <v>490</v>
      </c>
      <c r="Q42" s="139">
        <f>SUM(Q43:Q56)</f>
        <v>1</v>
      </c>
      <c r="R42" s="138">
        <f t="shared" si="4"/>
        <v>1107924</v>
      </c>
      <c r="S42" s="141">
        <f t="shared" si="5"/>
        <v>0.13660893392470483</v>
      </c>
      <c r="T42" s="140">
        <f>SUM(T43:T56)</f>
        <v>511305</v>
      </c>
      <c r="U42" s="139">
        <f>SUM(U43:U56)</f>
        <v>460986</v>
      </c>
      <c r="V42" s="138">
        <f>SUM(V43:V56)</f>
        <v>71</v>
      </c>
      <c r="W42" s="139">
        <f>SUM(W43:W56)</f>
        <v>34</v>
      </c>
      <c r="X42" s="138">
        <f t="shared" si="6"/>
        <v>972396</v>
      </c>
      <c r="Y42" s="135">
        <f t="shared" si="7"/>
        <v>0.13937531622919064</v>
      </c>
    </row>
    <row r="43" spans="1:25" ht="19.5" customHeight="1">
      <c r="A43" s="259" t="s">
        <v>159</v>
      </c>
      <c r="B43" s="260">
        <v>28843</v>
      </c>
      <c r="C43" s="261">
        <v>34403</v>
      </c>
      <c r="D43" s="262">
        <v>310</v>
      </c>
      <c r="E43" s="261">
        <v>0</v>
      </c>
      <c r="F43" s="262">
        <f t="shared" si="0"/>
        <v>63556</v>
      </c>
      <c r="G43" s="263">
        <f t="shared" si="1"/>
        <v>0.057781333527283305</v>
      </c>
      <c r="H43" s="260">
        <v>30513</v>
      </c>
      <c r="I43" s="261">
        <v>28893</v>
      </c>
      <c r="J43" s="262"/>
      <c r="K43" s="261"/>
      <c r="L43" s="262">
        <f t="shared" si="2"/>
        <v>59406</v>
      </c>
      <c r="M43" s="264">
        <f t="shared" si="3"/>
        <v>0.06985826347506996</v>
      </c>
      <c r="N43" s="260">
        <v>246699</v>
      </c>
      <c r="O43" s="261">
        <v>253782</v>
      </c>
      <c r="P43" s="262">
        <v>489</v>
      </c>
      <c r="Q43" s="261">
        <v>0</v>
      </c>
      <c r="R43" s="262">
        <f t="shared" si="4"/>
        <v>500970</v>
      </c>
      <c r="S43" s="263">
        <f t="shared" si="5"/>
        <v>0.06177046225937824</v>
      </c>
      <c r="T43" s="260">
        <v>244809</v>
      </c>
      <c r="U43" s="261">
        <v>219591</v>
      </c>
      <c r="V43" s="262">
        <v>54</v>
      </c>
      <c r="W43" s="261">
        <v>0</v>
      </c>
      <c r="X43" s="262">
        <f t="shared" si="6"/>
        <v>464454</v>
      </c>
      <c r="Y43" s="265">
        <f t="shared" si="7"/>
        <v>0.07862134893875394</v>
      </c>
    </row>
    <row r="44" spans="1:25" ht="19.5" customHeight="1">
      <c r="A44" s="266" t="s">
        <v>187</v>
      </c>
      <c r="B44" s="267">
        <v>13081</v>
      </c>
      <c r="C44" s="268">
        <v>12897</v>
      </c>
      <c r="D44" s="269">
        <v>0</v>
      </c>
      <c r="E44" s="268">
        <v>0</v>
      </c>
      <c r="F44" s="269">
        <f t="shared" si="0"/>
        <v>25978</v>
      </c>
      <c r="G44" s="270">
        <f t="shared" si="1"/>
        <v>0.023617651871920286</v>
      </c>
      <c r="H44" s="267">
        <v>11261</v>
      </c>
      <c r="I44" s="268">
        <v>11031</v>
      </c>
      <c r="J44" s="269"/>
      <c r="K44" s="268"/>
      <c r="L44" s="269">
        <f t="shared" si="2"/>
        <v>22292</v>
      </c>
      <c r="M44" s="271">
        <f t="shared" si="3"/>
        <v>0.1653507984927327</v>
      </c>
      <c r="N44" s="267">
        <v>101684</v>
      </c>
      <c r="O44" s="268">
        <v>87222</v>
      </c>
      <c r="P44" s="269"/>
      <c r="Q44" s="268"/>
      <c r="R44" s="269">
        <f t="shared" si="4"/>
        <v>188906</v>
      </c>
      <c r="S44" s="270">
        <f t="shared" si="5"/>
        <v>0.023292434564085883</v>
      </c>
      <c r="T44" s="267">
        <v>89864</v>
      </c>
      <c r="U44" s="268">
        <v>77262</v>
      </c>
      <c r="V44" s="269"/>
      <c r="W44" s="268"/>
      <c r="X44" s="269">
        <f t="shared" si="6"/>
        <v>167126</v>
      </c>
      <c r="Y44" s="272">
        <f t="shared" si="7"/>
        <v>0.1303208357765997</v>
      </c>
    </row>
    <row r="45" spans="1:25" ht="19.5" customHeight="1">
      <c r="A45" s="266" t="s">
        <v>196</v>
      </c>
      <c r="B45" s="267">
        <v>7970</v>
      </c>
      <c r="C45" s="268">
        <v>7566</v>
      </c>
      <c r="D45" s="269">
        <v>0</v>
      </c>
      <c r="E45" s="268">
        <v>0</v>
      </c>
      <c r="F45" s="269">
        <f>SUM(B45:E45)</f>
        <v>15536</v>
      </c>
      <c r="G45" s="270">
        <f>F45/$F$9</f>
        <v>0.014124406785824682</v>
      </c>
      <c r="H45" s="267">
        <v>8365</v>
      </c>
      <c r="I45" s="268">
        <v>7420</v>
      </c>
      <c r="J45" s="269"/>
      <c r="K45" s="268"/>
      <c r="L45" s="269">
        <f>SUM(H45:K45)</f>
        <v>15785</v>
      </c>
      <c r="M45" s="271">
        <f>IF(ISERROR(F45/L45-1),"         /0",(F45/L45-1))</f>
        <v>-0.015774469433005978</v>
      </c>
      <c r="N45" s="267">
        <v>59865</v>
      </c>
      <c r="O45" s="268">
        <v>50840</v>
      </c>
      <c r="P45" s="269"/>
      <c r="Q45" s="268"/>
      <c r="R45" s="269">
        <f>SUM(N45:Q45)</f>
        <v>110705</v>
      </c>
      <c r="S45" s="270">
        <f>R45/$R$9</f>
        <v>0.01365011682221384</v>
      </c>
      <c r="T45" s="267">
        <v>16495</v>
      </c>
      <c r="U45" s="268">
        <v>16043</v>
      </c>
      <c r="V45" s="269"/>
      <c r="W45" s="268"/>
      <c r="X45" s="269">
        <f>SUM(T45:W45)</f>
        <v>32538</v>
      </c>
      <c r="Y45" s="272">
        <f>IF(ISERROR(R45/X45-1),"         /0",IF(R45/X45&gt;5,"  *  ",(R45/X45-1)))</f>
        <v>2.402329583871166</v>
      </c>
    </row>
    <row r="46" spans="1:25" ht="19.5" customHeight="1">
      <c r="A46" s="266" t="s">
        <v>198</v>
      </c>
      <c r="B46" s="267">
        <v>6196</v>
      </c>
      <c r="C46" s="268">
        <v>7184</v>
      </c>
      <c r="D46" s="269">
        <v>0</v>
      </c>
      <c r="E46" s="268">
        <v>0</v>
      </c>
      <c r="F46" s="269">
        <f>SUM(B46:E46)</f>
        <v>13380</v>
      </c>
      <c r="G46" s="270">
        <f>F46/$F$9</f>
        <v>0.012164299870902048</v>
      </c>
      <c r="H46" s="267">
        <v>6590</v>
      </c>
      <c r="I46" s="268">
        <v>6774</v>
      </c>
      <c r="J46" s="269"/>
      <c r="K46" s="268"/>
      <c r="L46" s="269">
        <f>SUM(H46:K46)</f>
        <v>13364</v>
      </c>
      <c r="M46" s="271">
        <f>IF(ISERROR(F46/L46-1),"         /0",(F46/L46-1))</f>
        <v>0.0011972463334330996</v>
      </c>
      <c r="N46" s="267">
        <v>43755</v>
      </c>
      <c r="O46" s="268">
        <v>46635</v>
      </c>
      <c r="P46" s="269"/>
      <c r="Q46" s="268"/>
      <c r="R46" s="269">
        <f>SUM(N46:Q46)</f>
        <v>90390</v>
      </c>
      <c r="S46" s="270">
        <f>R46/$R$9</f>
        <v>0.011145242397000217</v>
      </c>
      <c r="T46" s="267">
        <v>49550</v>
      </c>
      <c r="U46" s="268">
        <v>47946</v>
      </c>
      <c r="V46" s="269"/>
      <c r="W46" s="268"/>
      <c r="X46" s="269">
        <f>SUM(T46:W46)</f>
        <v>97496</v>
      </c>
      <c r="Y46" s="272">
        <f>IF(ISERROR(R46/X46-1),"         /0",IF(R46/X46&gt;5,"  *  ",(R46/X46-1)))</f>
        <v>-0.07288504143759744</v>
      </c>
    </row>
    <row r="47" spans="1:25" ht="19.5" customHeight="1">
      <c r="A47" s="266" t="s">
        <v>199</v>
      </c>
      <c r="B47" s="267">
        <v>5695</v>
      </c>
      <c r="C47" s="268">
        <v>6822</v>
      </c>
      <c r="D47" s="269">
        <v>0</v>
      </c>
      <c r="E47" s="268">
        <v>0</v>
      </c>
      <c r="F47" s="269">
        <f>SUM(B47:E47)</f>
        <v>12517</v>
      </c>
      <c r="G47" s="270">
        <f>F47/$F$9</f>
        <v>0.011379711620633852</v>
      </c>
      <c r="H47" s="267">
        <v>7052</v>
      </c>
      <c r="I47" s="268">
        <v>6590</v>
      </c>
      <c r="J47" s="269"/>
      <c r="K47" s="268"/>
      <c r="L47" s="269">
        <f>SUM(H47:K47)</f>
        <v>13642</v>
      </c>
      <c r="M47" s="271">
        <f>IF(ISERROR(F47/L47-1),"         /0",(F47/L47-1))</f>
        <v>-0.0824659140888433</v>
      </c>
      <c r="N47" s="267">
        <v>46924</v>
      </c>
      <c r="O47" s="268">
        <v>47096</v>
      </c>
      <c r="P47" s="269"/>
      <c r="Q47" s="268"/>
      <c r="R47" s="269">
        <f>SUM(N47:Q47)</f>
        <v>94020</v>
      </c>
      <c r="S47" s="270">
        <f>R47/$R$9</f>
        <v>0.01159282763763647</v>
      </c>
      <c r="T47" s="267">
        <v>50080</v>
      </c>
      <c r="U47" s="268">
        <v>45763</v>
      </c>
      <c r="V47" s="269"/>
      <c r="W47" s="268"/>
      <c r="X47" s="269">
        <f>SUM(T47:W47)</f>
        <v>95843</v>
      </c>
      <c r="Y47" s="272">
        <f>IF(ISERROR(R47/X47-1),"         /0",IF(R47/X47&gt;5,"  *  ",(R47/X47-1)))</f>
        <v>-0.019020690086912984</v>
      </c>
    </row>
    <row r="48" spans="1:25" ht="19.5" customHeight="1">
      <c r="A48" s="266" t="s">
        <v>202</v>
      </c>
      <c r="B48" s="267">
        <v>3474</v>
      </c>
      <c r="C48" s="268">
        <v>3583</v>
      </c>
      <c r="D48" s="269">
        <v>0</v>
      </c>
      <c r="E48" s="268">
        <v>0</v>
      </c>
      <c r="F48" s="269">
        <f>SUM(B48:E48)</f>
        <v>7057</v>
      </c>
      <c r="G48" s="270">
        <f>F48/$F$9</f>
        <v>0.006415804498427187</v>
      </c>
      <c r="H48" s="267">
        <v>3692</v>
      </c>
      <c r="I48" s="268">
        <v>3358</v>
      </c>
      <c r="J48" s="269"/>
      <c r="K48" s="268"/>
      <c r="L48" s="269">
        <f>SUM(H48:K48)</f>
        <v>7050</v>
      </c>
      <c r="M48" s="271">
        <f>IF(ISERROR(F48/L48-1),"         /0",(F48/L48-1))</f>
        <v>0.0009929078014183634</v>
      </c>
      <c r="N48" s="267">
        <v>27091</v>
      </c>
      <c r="O48" s="268">
        <v>26041</v>
      </c>
      <c r="P48" s="269"/>
      <c r="Q48" s="268"/>
      <c r="R48" s="269">
        <f>SUM(N48:Q48)</f>
        <v>53132</v>
      </c>
      <c r="S48" s="270">
        <f>R48/$R$9</f>
        <v>0.006551266943659869</v>
      </c>
      <c r="T48" s="267">
        <v>28963</v>
      </c>
      <c r="U48" s="268">
        <v>27085</v>
      </c>
      <c r="V48" s="269"/>
      <c r="W48" s="268"/>
      <c r="X48" s="269">
        <f>SUM(T48:W48)</f>
        <v>56048</v>
      </c>
      <c r="Y48" s="272">
        <f>IF(ISERROR(R48/X48-1),"         /0",IF(R48/X48&gt;5,"  *  ",(R48/X48-1)))</f>
        <v>-0.052026834142163914</v>
      </c>
    </row>
    <row r="49" spans="1:25" ht="19.5" customHeight="1">
      <c r="A49" s="266" t="s">
        <v>182</v>
      </c>
      <c r="B49" s="267">
        <v>2053</v>
      </c>
      <c r="C49" s="268">
        <v>1016</v>
      </c>
      <c r="D49" s="269">
        <v>0</v>
      </c>
      <c r="E49" s="268">
        <v>0</v>
      </c>
      <c r="F49" s="269">
        <f>SUM(B49:E49)</f>
        <v>3069</v>
      </c>
      <c r="G49" s="270">
        <f>F49/$F$9</f>
        <v>0.002790152190119461</v>
      </c>
      <c r="H49" s="267">
        <v>1130</v>
      </c>
      <c r="I49" s="268">
        <v>437</v>
      </c>
      <c r="J49" s="269"/>
      <c r="K49" s="268"/>
      <c r="L49" s="269">
        <f>SUM(H49:K49)</f>
        <v>1567</v>
      </c>
      <c r="M49" s="271">
        <f>IF(ISERROR(F49/L49-1),"         /0",(F49/L49-1))</f>
        <v>0.9585194639438417</v>
      </c>
      <c r="N49" s="267">
        <v>8217</v>
      </c>
      <c r="O49" s="268">
        <v>6574</v>
      </c>
      <c r="P49" s="269"/>
      <c r="Q49" s="268"/>
      <c r="R49" s="269">
        <f>SUM(N49:Q49)</f>
        <v>14791</v>
      </c>
      <c r="S49" s="270">
        <f>R49/$R$9</f>
        <v>0.0018237557284437461</v>
      </c>
      <c r="T49" s="267">
        <v>7761</v>
      </c>
      <c r="U49" s="268">
        <v>6758</v>
      </c>
      <c r="V49" s="269"/>
      <c r="W49" s="268"/>
      <c r="X49" s="269">
        <f>SUM(T49:W49)</f>
        <v>14519</v>
      </c>
      <c r="Y49" s="272">
        <f>IF(ISERROR(R49/X49-1),"         /0",IF(R49/X49&gt;5,"  *  ",(R49/X49-1)))</f>
        <v>0.018734072594531304</v>
      </c>
    </row>
    <row r="50" spans="1:25" ht="19.5" customHeight="1">
      <c r="A50" s="266" t="s">
        <v>206</v>
      </c>
      <c r="B50" s="267">
        <v>1209</v>
      </c>
      <c r="C50" s="268">
        <v>1693</v>
      </c>
      <c r="D50" s="269">
        <v>0</v>
      </c>
      <c r="E50" s="268">
        <v>0</v>
      </c>
      <c r="F50" s="269">
        <f>SUM(B50:E50)</f>
        <v>2902</v>
      </c>
      <c r="G50" s="270">
        <f>F50/$F$9</f>
        <v>0.0026383257268578287</v>
      </c>
      <c r="H50" s="267">
        <v>1502</v>
      </c>
      <c r="I50" s="268">
        <v>2150</v>
      </c>
      <c r="J50" s="269"/>
      <c r="K50" s="268"/>
      <c r="L50" s="269">
        <f>SUM(H50:K50)</f>
        <v>3652</v>
      </c>
      <c r="M50" s="271">
        <f>IF(ISERROR(F50/L50-1),"         /0",(F50/L50-1))</f>
        <v>-0.20536692223439212</v>
      </c>
      <c r="N50" s="267">
        <v>9908</v>
      </c>
      <c r="O50" s="268">
        <v>10533</v>
      </c>
      <c r="P50" s="269"/>
      <c r="Q50" s="268"/>
      <c r="R50" s="269">
        <f>SUM(N50:Q50)</f>
        <v>20441</v>
      </c>
      <c r="S50" s="270">
        <f>R50/$R$9</f>
        <v>0.0025204104418307493</v>
      </c>
      <c r="T50" s="267">
        <v>6395</v>
      </c>
      <c r="U50" s="268">
        <v>7944</v>
      </c>
      <c r="V50" s="269"/>
      <c r="W50" s="268"/>
      <c r="X50" s="269">
        <f>SUM(T50:W50)</f>
        <v>14339</v>
      </c>
      <c r="Y50" s="272">
        <f>IF(ISERROR(R50/X50-1),"         /0",IF(R50/X50&gt;5,"  *  ",(R50/X50-1)))</f>
        <v>0.42555268847199934</v>
      </c>
    </row>
    <row r="51" spans="1:25" ht="19.5" customHeight="1">
      <c r="A51" s="266" t="s">
        <v>197</v>
      </c>
      <c r="B51" s="267">
        <v>1574</v>
      </c>
      <c r="C51" s="268">
        <v>1037</v>
      </c>
      <c r="D51" s="269">
        <v>0</v>
      </c>
      <c r="E51" s="268">
        <v>0</v>
      </c>
      <c r="F51" s="269">
        <f>SUM(B51:E51)</f>
        <v>2611</v>
      </c>
      <c r="G51" s="270">
        <f>F51/$F$9</f>
        <v>0.0023737658417731875</v>
      </c>
      <c r="H51" s="267">
        <v>1545</v>
      </c>
      <c r="I51" s="268">
        <v>1313</v>
      </c>
      <c r="J51" s="269"/>
      <c r="K51" s="268"/>
      <c r="L51" s="269">
        <f>SUM(H51:K51)</f>
        <v>2858</v>
      </c>
      <c r="M51" s="271">
        <f>IF(ISERROR(F51/L51-1),"         /0",(F51/L51-1))</f>
        <v>-0.08642407277816655</v>
      </c>
      <c r="N51" s="267">
        <v>4734</v>
      </c>
      <c r="O51" s="268">
        <v>4252</v>
      </c>
      <c r="P51" s="269"/>
      <c r="Q51" s="268"/>
      <c r="R51" s="269">
        <f>SUM(N51:Q51)</f>
        <v>8986</v>
      </c>
      <c r="S51" s="270">
        <f>R51/$R$9</f>
        <v>0.0011079892485832941</v>
      </c>
      <c r="T51" s="267">
        <v>6711</v>
      </c>
      <c r="U51" s="268">
        <v>5391</v>
      </c>
      <c r="V51" s="269"/>
      <c r="W51" s="268"/>
      <c r="X51" s="269">
        <f>SUM(T51:W51)</f>
        <v>12102</v>
      </c>
      <c r="Y51" s="272">
        <f>IF(ISERROR(R51/X51-1),"         /0",IF(R51/X51&gt;5,"  *  ",(R51/X51-1)))</f>
        <v>-0.2574781027929268</v>
      </c>
    </row>
    <row r="52" spans="1:25" ht="19.5" customHeight="1">
      <c r="A52" s="266" t="s">
        <v>189</v>
      </c>
      <c r="B52" s="267">
        <v>1234</v>
      </c>
      <c r="C52" s="268">
        <v>1205</v>
      </c>
      <c r="D52" s="269">
        <v>0</v>
      </c>
      <c r="E52" s="268">
        <v>0</v>
      </c>
      <c r="F52" s="269">
        <f>SUM(B52:E52)</f>
        <v>2439</v>
      </c>
      <c r="G52" s="270">
        <f>F52/$F$9</f>
        <v>0.0022173936760186918</v>
      </c>
      <c r="H52" s="267">
        <v>593</v>
      </c>
      <c r="I52" s="268">
        <v>329</v>
      </c>
      <c r="J52" s="269"/>
      <c r="K52" s="268"/>
      <c r="L52" s="269">
        <f>SUM(H52:K52)</f>
        <v>922</v>
      </c>
      <c r="M52" s="271">
        <f>IF(ISERROR(F52/L52-1),"         /0",(F52/L52-1))</f>
        <v>1.6453362255965294</v>
      </c>
      <c r="N52" s="267">
        <v>9335</v>
      </c>
      <c r="O52" s="268">
        <v>7186</v>
      </c>
      <c r="P52" s="269"/>
      <c r="Q52" s="268"/>
      <c r="R52" s="269">
        <f>SUM(N52:Q52)</f>
        <v>16521</v>
      </c>
      <c r="S52" s="270">
        <f>R52/$R$9</f>
        <v>0.002037067702631271</v>
      </c>
      <c r="T52" s="267">
        <v>2743</v>
      </c>
      <c r="U52" s="268">
        <v>1497</v>
      </c>
      <c r="V52" s="269"/>
      <c r="W52" s="268"/>
      <c r="X52" s="269">
        <f>SUM(T52:W52)</f>
        <v>4240</v>
      </c>
      <c r="Y52" s="272">
        <f>IF(ISERROR(R52/X52-1),"         /0",IF(R52/X52&gt;5,"  *  ",(R52/X52-1)))</f>
        <v>2.8964622641509434</v>
      </c>
    </row>
    <row r="53" spans="1:25" ht="19.5" customHeight="1">
      <c r="A53" s="266" t="s">
        <v>201</v>
      </c>
      <c r="B53" s="267">
        <v>473</v>
      </c>
      <c r="C53" s="268">
        <v>241</v>
      </c>
      <c r="D53" s="269">
        <v>0</v>
      </c>
      <c r="E53" s="268">
        <v>0</v>
      </c>
      <c r="F53" s="269">
        <f>SUM(B53:E53)</f>
        <v>714</v>
      </c>
      <c r="G53" s="270">
        <f>F53/$F$9</f>
        <v>0.0006491263159808717</v>
      </c>
      <c r="H53" s="267">
        <v>134</v>
      </c>
      <c r="I53" s="268">
        <v>54</v>
      </c>
      <c r="J53" s="269"/>
      <c r="K53" s="268"/>
      <c r="L53" s="269">
        <f>SUM(H53:K53)</f>
        <v>188</v>
      </c>
      <c r="M53" s="271">
        <f>IF(ISERROR(F53/L53-1),"         /0",(F53/L53-1))</f>
        <v>2.797872340425532</v>
      </c>
      <c r="N53" s="267">
        <v>960</v>
      </c>
      <c r="O53" s="268">
        <v>814</v>
      </c>
      <c r="P53" s="269"/>
      <c r="Q53" s="268"/>
      <c r="R53" s="269">
        <f>SUM(N53:Q53)</f>
        <v>1774</v>
      </c>
      <c r="S53" s="270">
        <f>R53/$R$9</f>
        <v>0.00021873724983160068</v>
      </c>
      <c r="T53" s="267">
        <v>327</v>
      </c>
      <c r="U53" s="268">
        <v>179</v>
      </c>
      <c r="V53" s="269"/>
      <c r="W53" s="268"/>
      <c r="X53" s="269">
        <f>SUM(T53:W53)</f>
        <v>506</v>
      </c>
      <c r="Y53" s="272">
        <f>IF(ISERROR(R53/X53-1),"         /0",IF(R53/X53&gt;5,"  *  ",(R53/X53-1)))</f>
        <v>2.505928853754941</v>
      </c>
    </row>
    <row r="54" spans="1:25" ht="19.5" customHeight="1">
      <c r="A54" s="266" t="s">
        <v>185</v>
      </c>
      <c r="B54" s="267">
        <v>415</v>
      </c>
      <c r="C54" s="268">
        <v>118</v>
      </c>
      <c r="D54" s="269">
        <v>0</v>
      </c>
      <c r="E54" s="268">
        <v>0</v>
      </c>
      <c r="F54" s="269">
        <f>SUM(B54:E54)</f>
        <v>533</v>
      </c>
      <c r="G54" s="270">
        <f>F54/$F$9</f>
        <v>0.00048457188573922214</v>
      </c>
      <c r="H54" s="267">
        <v>223</v>
      </c>
      <c r="I54" s="268">
        <v>40</v>
      </c>
      <c r="J54" s="269"/>
      <c r="K54" s="268"/>
      <c r="L54" s="269">
        <f>SUM(H54:K54)</f>
        <v>263</v>
      </c>
      <c r="M54" s="271">
        <f>IF(ISERROR(F54/L54-1),"         /0",(F54/L54-1))</f>
        <v>1.0266159695817492</v>
      </c>
      <c r="N54" s="267">
        <v>1768</v>
      </c>
      <c r="O54" s="268">
        <v>1319</v>
      </c>
      <c r="P54" s="269"/>
      <c r="Q54" s="268"/>
      <c r="R54" s="269">
        <f>SUM(N54:Q54)</f>
        <v>3087</v>
      </c>
      <c r="S54" s="270">
        <f>R54/$R$9</f>
        <v>0.00038063240711958923</v>
      </c>
      <c r="T54" s="267">
        <v>1383</v>
      </c>
      <c r="U54" s="268">
        <v>942</v>
      </c>
      <c r="V54" s="269"/>
      <c r="W54" s="268"/>
      <c r="X54" s="269">
        <f>SUM(T54:W54)</f>
        <v>2325</v>
      </c>
      <c r="Y54" s="272">
        <f>IF(ISERROR(R54/X54-1),"         /0",IF(R54/X54&gt;5,"  *  ",(R54/X54-1)))</f>
        <v>0.32774193548387087</v>
      </c>
    </row>
    <row r="55" spans="1:25" ht="19.5" customHeight="1">
      <c r="A55" s="266" t="s">
        <v>184</v>
      </c>
      <c r="B55" s="267">
        <v>243</v>
      </c>
      <c r="C55" s="268">
        <v>233</v>
      </c>
      <c r="D55" s="269">
        <v>0</v>
      </c>
      <c r="E55" s="268">
        <v>0</v>
      </c>
      <c r="F55" s="269">
        <f>SUM(B55:E55)</f>
        <v>476</v>
      </c>
      <c r="G55" s="270">
        <f>F55/$F$9</f>
        <v>0.0004327508773205811</v>
      </c>
      <c r="H55" s="267">
        <v>279</v>
      </c>
      <c r="I55" s="268">
        <v>242</v>
      </c>
      <c r="J55" s="269"/>
      <c r="K55" s="268"/>
      <c r="L55" s="269">
        <f>SUM(H55:K55)</f>
        <v>521</v>
      </c>
      <c r="M55" s="271">
        <f>IF(ISERROR(F55/L55-1),"         /0",(F55/L55-1))</f>
        <v>-0.0863723608445297</v>
      </c>
      <c r="N55" s="267">
        <v>1847</v>
      </c>
      <c r="O55" s="268">
        <v>1828</v>
      </c>
      <c r="P55" s="269"/>
      <c r="Q55" s="268"/>
      <c r="R55" s="269">
        <f>SUM(N55:Q55)</f>
        <v>3675</v>
      </c>
      <c r="S55" s="270">
        <f>R55/$R$9</f>
        <v>0.000453133817999511</v>
      </c>
      <c r="T55" s="267">
        <v>1309</v>
      </c>
      <c r="U55" s="268">
        <v>1741</v>
      </c>
      <c r="V55" s="269"/>
      <c r="W55" s="268"/>
      <c r="X55" s="269">
        <f>SUM(T55:W55)</f>
        <v>3050</v>
      </c>
      <c r="Y55" s="272">
        <f>IF(ISERROR(R55/X55-1),"         /0",IF(R55/X55&gt;5,"  *  ",(R55/X55-1)))</f>
        <v>0.20491803278688514</v>
      </c>
    </row>
    <row r="56" spans="1:25" ht="19.5" customHeight="1" thickBot="1">
      <c r="A56" s="266" t="s">
        <v>174</v>
      </c>
      <c r="B56" s="267">
        <v>61</v>
      </c>
      <c r="C56" s="268">
        <v>84</v>
      </c>
      <c r="D56" s="269">
        <v>0</v>
      </c>
      <c r="E56" s="268">
        <v>0</v>
      </c>
      <c r="F56" s="269">
        <f>SUM(B56:E56)</f>
        <v>145</v>
      </c>
      <c r="G56" s="270">
        <f>F56/$F$9</f>
        <v>0.00013182537229303418</v>
      </c>
      <c r="H56" s="267">
        <v>6</v>
      </c>
      <c r="I56" s="268">
        <v>10</v>
      </c>
      <c r="J56" s="269">
        <v>0</v>
      </c>
      <c r="K56" s="268">
        <v>0</v>
      </c>
      <c r="L56" s="269">
        <f>SUM(H56:K56)</f>
        <v>16</v>
      </c>
      <c r="M56" s="271">
        <f>IF(ISERROR(F56/L56-1),"         /0",(F56/L56-1))</f>
        <v>8.0625</v>
      </c>
      <c r="N56" s="267">
        <v>264</v>
      </c>
      <c r="O56" s="268">
        <v>260</v>
      </c>
      <c r="P56" s="269">
        <v>1</v>
      </c>
      <c r="Q56" s="268">
        <v>1</v>
      </c>
      <c r="R56" s="269">
        <f>SUM(N56:Q56)</f>
        <v>526</v>
      </c>
      <c r="S56" s="270">
        <f>R56/$R$9</f>
        <v>6.485670429054226E-05</v>
      </c>
      <c r="T56" s="267">
        <v>4915</v>
      </c>
      <c r="U56" s="268">
        <v>2844</v>
      </c>
      <c r="V56" s="269">
        <v>17</v>
      </c>
      <c r="W56" s="268">
        <v>34</v>
      </c>
      <c r="X56" s="269">
        <f>SUM(T56:W56)</f>
        <v>7810</v>
      </c>
      <c r="Y56" s="272">
        <f>IF(ISERROR(R56/X56-1),"         /0",IF(R56/X56&gt;5,"  *  ",(R56/X56-1)))</f>
        <v>-0.9326504481434059</v>
      </c>
    </row>
    <row r="57" spans="1:25" s="134" customFormat="1" ht="19.5" customHeight="1">
      <c r="A57" s="143" t="s">
        <v>53</v>
      </c>
      <c r="B57" s="140">
        <f>SUM(B58:B70)</f>
        <v>160161</v>
      </c>
      <c r="C57" s="139">
        <f>SUM(C58:C70)</f>
        <v>153025</v>
      </c>
      <c r="D57" s="138">
        <f>SUM(D58:D70)</f>
        <v>100</v>
      </c>
      <c r="E57" s="139">
        <f>SUM(E58:E70)</f>
        <v>21</v>
      </c>
      <c r="F57" s="138">
        <f>SUM(B57:E57)</f>
        <v>313307</v>
      </c>
      <c r="G57" s="141">
        <f>F57/$F$9</f>
        <v>0.2848400821863011</v>
      </c>
      <c r="H57" s="140">
        <f>SUM(H58:H70)</f>
        <v>160745</v>
      </c>
      <c r="I57" s="139">
        <f>SUM(I58:I70)</f>
        <v>149328</v>
      </c>
      <c r="J57" s="138">
        <f>SUM(J58:J70)</f>
        <v>277</v>
      </c>
      <c r="K57" s="139">
        <f>SUM(K58:K70)</f>
        <v>262</v>
      </c>
      <c r="L57" s="138">
        <f>SUM(H57:K57)</f>
        <v>310612</v>
      </c>
      <c r="M57" s="142">
        <f>IF(ISERROR(F57/L57-1),"         /0",(F57/L57-1))</f>
        <v>0.008676419455784012</v>
      </c>
      <c r="N57" s="140">
        <f>SUM(N58:N70)</f>
        <v>1202263</v>
      </c>
      <c r="O57" s="139">
        <f>SUM(O58:O70)</f>
        <v>1164651</v>
      </c>
      <c r="P57" s="138">
        <f>SUM(P58:P70)</f>
        <v>3168</v>
      </c>
      <c r="Q57" s="139">
        <f>SUM(Q58:Q70)</f>
        <v>2821</v>
      </c>
      <c r="R57" s="138">
        <f>SUM(N57:Q57)</f>
        <v>2372903</v>
      </c>
      <c r="S57" s="141">
        <f>R57/$R$9</f>
        <v>0.29258301935578057</v>
      </c>
      <c r="T57" s="140">
        <f>SUM(T58:T70)</f>
        <v>1151431</v>
      </c>
      <c r="U57" s="139">
        <f>SUM(U58:U70)</f>
        <v>1102197</v>
      </c>
      <c r="V57" s="138">
        <f>SUM(V58:V70)</f>
        <v>5494</v>
      </c>
      <c r="W57" s="139">
        <f>SUM(W58:W70)</f>
        <v>5753</v>
      </c>
      <c r="X57" s="138">
        <f>SUM(T57:W57)</f>
        <v>2264875</v>
      </c>
      <c r="Y57" s="135">
        <f>IF(ISERROR(R57/X57-1),"         /0",IF(R57/X57&gt;5,"  *  ",(R57/X57-1)))</f>
        <v>0.0476971135272366</v>
      </c>
    </row>
    <row r="58" spans="1:25" s="104" customFormat="1" ht="19.5" customHeight="1">
      <c r="A58" s="259" t="s">
        <v>164</v>
      </c>
      <c r="B58" s="260">
        <v>69895</v>
      </c>
      <c r="C58" s="261">
        <v>64358</v>
      </c>
      <c r="D58" s="262">
        <v>0</v>
      </c>
      <c r="E58" s="261">
        <v>0</v>
      </c>
      <c r="F58" s="262">
        <f>SUM(B58:E58)</f>
        <v>134253</v>
      </c>
      <c r="G58" s="263">
        <f>F58/$F$9</f>
        <v>0.1220548393548739</v>
      </c>
      <c r="H58" s="260">
        <v>75843</v>
      </c>
      <c r="I58" s="261">
        <v>70024</v>
      </c>
      <c r="J58" s="262"/>
      <c r="K58" s="261"/>
      <c r="L58" s="262">
        <f>SUM(H58:K58)</f>
        <v>145867</v>
      </c>
      <c r="M58" s="264">
        <f>IF(ISERROR(F58/L58-1),"         /0",(F58/L58-1))</f>
        <v>-0.07962047618721169</v>
      </c>
      <c r="N58" s="260">
        <v>536464</v>
      </c>
      <c r="O58" s="261">
        <v>509114</v>
      </c>
      <c r="P58" s="262">
        <v>141</v>
      </c>
      <c r="Q58" s="261">
        <v>139</v>
      </c>
      <c r="R58" s="262">
        <f>SUM(N58:Q58)</f>
        <v>1045858</v>
      </c>
      <c r="S58" s="263">
        <f>R58/$R$9</f>
        <v>0.1289560894218592</v>
      </c>
      <c r="T58" s="280">
        <v>535184</v>
      </c>
      <c r="U58" s="261">
        <v>504000</v>
      </c>
      <c r="V58" s="262"/>
      <c r="W58" s="261"/>
      <c r="X58" s="262">
        <f>SUM(T58:W58)</f>
        <v>1039184</v>
      </c>
      <c r="Y58" s="265">
        <f>IF(ISERROR(R58/X58-1),"         /0",IF(R58/X58&gt;5,"  *  ",(R58/X58-1)))</f>
        <v>0.006422346764384468</v>
      </c>
    </row>
    <row r="59" spans="1:25" s="104" customFormat="1" ht="19.5" customHeight="1">
      <c r="A59" s="266" t="s">
        <v>159</v>
      </c>
      <c r="B59" s="267">
        <v>26408</v>
      </c>
      <c r="C59" s="268">
        <v>26754</v>
      </c>
      <c r="D59" s="269">
        <v>80</v>
      </c>
      <c r="E59" s="268">
        <v>0</v>
      </c>
      <c r="F59" s="269">
        <f aca="true" t="shared" si="16" ref="F59:F70">SUM(B59:E59)</f>
        <v>53242</v>
      </c>
      <c r="G59" s="270">
        <f aca="true" t="shared" si="17" ref="G59:G70">F59/$F$9</f>
        <v>0.048404458425005</v>
      </c>
      <c r="H59" s="267">
        <v>31510</v>
      </c>
      <c r="I59" s="268">
        <v>29561</v>
      </c>
      <c r="J59" s="269">
        <v>253</v>
      </c>
      <c r="K59" s="268">
        <v>244</v>
      </c>
      <c r="L59" s="269">
        <f aca="true" t="shared" si="18" ref="L59:L70">SUM(H59:K59)</f>
        <v>61568</v>
      </c>
      <c r="M59" s="271">
        <f aca="true" t="shared" si="19" ref="M59:M70">IF(ISERROR(F59/L59-1),"         /0",(F59/L59-1))</f>
        <v>-0.13523258835758833</v>
      </c>
      <c r="N59" s="267">
        <v>199890</v>
      </c>
      <c r="O59" s="268">
        <v>197512</v>
      </c>
      <c r="P59" s="269">
        <v>1950</v>
      </c>
      <c r="Q59" s="268">
        <v>1758</v>
      </c>
      <c r="R59" s="269">
        <f aca="true" t="shared" si="20" ref="R59:R70">SUM(N59:Q59)</f>
        <v>401110</v>
      </c>
      <c r="S59" s="270">
        <f aca="true" t="shared" si="21" ref="S59:S70">R59/$R$9</f>
        <v>0.04945755258170989</v>
      </c>
      <c r="T59" s="281">
        <v>204188</v>
      </c>
      <c r="U59" s="268">
        <v>201951</v>
      </c>
      <c r="V59" s="269">
        <v>4958</v>
      </c>
      <c r="W59" s="268">
        <v>5367</v>
      </c>
      <c r="X59" s="269">
        <f aca="true" t="shared" si="22" ref="X59:X70">SUM(T59:W59)</f>
        <v>416464</v>
      </c>
      <c r="Y59" s="272">
        <f aca="true" t="shared" si="23" ref="Y59:Y70">IF(ISERROR(R59/X59-1),"         /0",IF(R59/X59&gt;5,"  *  ",(R59/X59-1)))</f>
        <v>-0.03686753236774365</v>
      </c>
    </row>
    <row r="60" spans="1:25" s="104" customFormat="1" ht="19.5" customHeight="1">
      <c r="A60" s="266" t="s">
        <v>185</v>
      </c>
      <c r="B60" s="267">
        <v>12304</v>
      </c>
      <c r="C60" s="268">
        <v>12146</v>
      </c>
      <c r="D60" s="269">
        <v>0</v>
      </c>
      <c r="E60" s="268">
        <v>0</v>
      </c>
      <c r="F60" s="269">
        <f t="shared" si="16"/>
        <v>24450</v>
      </c>
      <c r="G60" s="270">
        <f t="shared" si="17"/>
        <v>0.022228485190101278</v>
      </c>
      <c r="H60" s="267">
        <v>7390</v>
      </c>
      <c r="I60" s="268">
        <v>7716</v>
      </c>
      <c r="J60" s="269"/>
      <c r="K60" s="268"/>
      <c r="L60" s="269">
        <f t="shared" si="18"/>
        <v>15106</v>
      </c>
      <c r="M60" s="271">
        <f t="shared" si="19"/>
        <v>0.6185621607308354</v>
      </c>
      <c r="N60" s="267">
        <v>71092</v>
      </c>
      <c r="O60" s="268">
        <v>74060</v>
      </c>
      <c r="P60" s="269"/>
      <c r="Q60" s="268"/>
      <c r="R60" s="269">
        <f t="shared" si="20"/>
        <v>145152</v>
      </c>
      <c r="S60" s="270">
        <f t="shared" si="21"/>
        <v>0.017897491142929257</v>
      </c>
      <c r="T60" s="281">
        <v>52161</v>
      </c>
      <c r="U60" s="268">
        <v>55032</v>
      </c>
      <c r="V60" s="269"/>
      <c r="W60" s="268"/>
      <c r="X60" s="269">
        <f t="shared" si="22"/>
        <v>107193</v>
      </c>
      <c r="Y60" s="272">
        <f t="shared" si="23"/>
        <v>0.35411827264840046</v>
      </c>
    </row>
    <row r="61" spans="1:25" s="104" customFormat="1" ht="19.5" customHeight="1">
      <c r="A61" s="266" t="s">
        <v>181</v>
      </c>
      <c r="B61" s="267">
        <v>11375</v>
      </c>
      <c r="C61" s="268">
        <v>11017</v>
      </c>
      <c r="D61" s="269">
        <v>0</v>
      </c>
      <c r="E61" s="268">
        <v>0</v>
      </c>
      <c r="F61" s="269">
        <f aca="true" t="shared" si="24" ref="F61:F66">SUM(B61:E61)</f>
        <v>22392</v>
      </c>
      <c r="G61" s="270">
        <f aca="true" t="shared" si="25" ref="G61:G66">F61/$F$9</f>
        <v>0.020357474044038766</v>
      </c>
      <c r="H61" s="267">
        <v>5288</v>
      </c>
      <c r="I61" s="268">
        <v>5263</v>
      </c>
      <c r="J61" s="269"/>
      <c r="K61" s="268"/>
      <c r="L61" s="269">
        <f aca="true" t="shared" si="26" ref="L61:L66">SUM(H61:K61)</f>
        <v>10551</v>
      </c>
      <c r="M61" s="271">
        <f aca="true" t="shared" si="27" ref="M61:M66">IF(ISERROR(F61/L61-1),"         /0",(F61/L61-1))</f>
        <v>1.1222632925789027</v>
      </c>
      <c r="N61" s="267">
        <v>80033</v>
      </c>
      <c r="O61" s="268">
        <v>77248</v>
      </c>
      <c r="P61" s="269"/>
      <c r="Q61" s="268"/>
      <c r="R61" s="269">
        <f aca="true" t="shared" si="28" ref="R61:R66">SUM(N61:Q61)</f>
        <v>157281</v>
      </c>
      <c r="S61" s="270">
        <f aca="true" t="shared" si="29" ref="S61:S66">R61/$R$9</f>
        <v>0.01939301769490642</v>
      </c>
      <c r="T61" s="281">
        <v>58498</v>
      </c>
      <c r="U61" s="268">
        <v>56946</v>
      </c>
      <c r="V61" s="269"/>
      <c r="W61" s="268"/>
      <c r="X61" s="269">
        <f aca="true" t="shared" si="30" ref="X61:X66">SUM(T61:W61)</f>
        <v>115444</v>
      </c>
      <c r="Y61" s="272">
        <f aca="true" t="shared" si="31" ref="Y61:Y66">IF(ISERROR(R61/X61-1),"         /0",IF(R61/X61&gt;5,"  *  ",(R61/X61-1)))</f>
        <v>0.362400817712484</v>
      </c>
    </row>
    <row r="62" spans="1:25" s="104" customFormat="1" ht="19.5" customHeight="1">
      <c r="A62" s="266" t="s">
        <v>190</v>
      </c>
      <c r="B62" s="267">
        <v>9616</v>
      </c>
      <c r="C62" s="268">
        <v>10001</v>
      </c>
      <c r="D62" s="269">
        <v>0</v>
      </c>
      <c r="E62" s="268">
        <v>0</v>
      </c>
      <c r="F62" s="269">
        <f t="shared" si="24"/>
        <v>19617</v>
      </c>
      <c r="G62" s="270">
        <f t="shared" si="25"/>
        <v>0.017834609160499663</v>
      </c>
      <c r="H62" s="267">
        <v>6434</v>
      </c>
      <c r="I62" s="268">
        <v>6055</v>
      </c>
      <c r="J62" s="269"/>
      <c r="K62" s="268"/>
      <c r="L62" s="269">
        <f t="shared" si="26"/>
        <v>12489</v>
      </c>
      <c r="M62" s="271">
        <f t="shared" si="27"/>
        <v>0.5707422531828008</v>
      </c>
      <c r="N62" s="267">
        <v>67095</v>
      </c>
      <c r="O62" s="268">
        <v>64255</v>
      </c>
      <c r="P62" s="269">
        <v>0</v>
      </c>
      <c r="Q62" s="268">
        <v>0</v>
      </c>
      <c r="R62" s="269">
        <f t="shared" si="28"/>
        <v>131350</v>
      </c>
      <c r="S62" s="270">
        <f t="shared" si="29"/>
        <v>0.016195680814758032</v>
      </c>
      <c r="T62" s="281">
        <v>47354</v>
      </c>
      <c r="U62" s="268">
        <v>45196</v>
      </c>
      <c r="V62" s="269">
        <v>97</v>
      </c>
      <c r="W62" s="268"/>
      <c r="X62" s="269">
        <f t="shared" si="30"/>
        <v>92647</v>
      </c>
      <c r="Y62" s="272">
        <f t="shared" si="31"/>
        <v>0.417746931902814</v>
      </c>
    </row>
    <row r="63" spans="1:25" s="104" customFormat="1" ht="19.5" customHeight="1">
      <c r="A63" s="266" t="s">
        <v>192</v>
      </c>
      <c r="B63" s="267">
        <v>9649</v>
      </c>
      <c r="C63" s="268">
        <v>8610</v>
      </c>
      <c r="D63" s="269">
        <v>0</v>
      </c>
      <c r="E63" s="268">
        <v>0</v>
      </c>
      <c r="F63" s="269">
        <f t="shared" si="24"/>
        <v>18259</v>
      </c>
      <c r="G63" s="270">
        <f t="shared" si="25"/>
        <v>0.016599996363438004</v>
      </c>
      <c r="H63" s="267">
        <v>7178</v>
      </c>
      <c r="I63" s="268">
        <v>6764</v>
      </c>
      <c r="J63" s="269"/>
      <c r="K63" s="268"/>
      <c r="L63" s="269">
        <f t="shared" si="26"/>
        <v>13942</v>
      </c>
      <c r="M63" s="271">
        <f t="shared" si="27"/>
        <v>0.3096399368813656</v>
      </c>
      <c r="N63" s="267">
        <v>72802</v>
      </c>
      <c r="O63" s="268">
        <v>70612</v>
      </c>
      <c r="P63" s="269">
        <v>696</v>
      </c>
      <c r="Q63" s="268">
        <v>687</v>
      </c>
      <c r="R63" s="269">
        <f t="shared" si="28"/>
        <v>144797</v>
      </c>
      <c r="S63" s="270">
        <f t="shared" si="29"/>
        <v>0.0178537190326191</v>
      </c>
      <c r="T63" s="281">
        <v>53169</v>
      </c>
      <c r="U63" s="268">
        <v>53742</v>
      </c>
      <c r="V63" s="269"/>
      <c r="W63" s="268"/>
      <c r="X63" s="269">
        <f t="shared" si="30"/>
        <v>106911</v>
      </c>
      <c r="Y63" s="272">
        <f t="shared" si="31"/>
        <v>0.35436952231295193</v>
      </c>
    </row>
    <row r="64" spans="1:25" s="104" customFormat="1" ht="19.5" customHeight="1">
      <c r="A64" s="266" t="s">
        <v>193</v>
      </c>
      <c r="B64" s="267">
        <v>6109</v>
      </c>
      <c r="C64" s="268">
        <v>5528</v>
      </c>
      <c r="D64" s="269">
        <v>0</v>
      </c>
      <c r="E64" s="268">
        <v>0</v>
      </c>
      <c r="F64" s="269">
        <f t="shared" si="24"/>
        <v>11637</v>
      </c>
      <c r="G64" s="270">
        <f t="shared" si="25"/>
        <v>0.010579667981889921</v>
      </c>
      <c r="H64" s="267">
        <v>8469</v>
      </c>
      <c r="I64" s="268">
        <v>7168</v>
      </c>
      <c r="J64" s="269"/>
      <c r="K64" s="268"/>
      <c r="L64" s="269">
        <f t="shared" si="26"/>
        <v>15637</v>
      </c>
      <c r="M64" s="271">
        <f t="shared" si="27"/>
        <v>-0.2558035428790689</v>
      </c>
      <c r="N64" s="267">
        <v>53157</v>
      </c>
      <c r="O64" s="268">
        <v>50041</v>
      </c>
      <c r="P64" s="269">
        <v>118</v>
      </c>
      <c r="Q64" s="268">
        <v>0</v>
      </c>
      <c r="R64" s="269">
        <f t="shared" si="28"/>
        <v>103316</v>
      </c>
      <c r="S64" s="270">
        <f t="shared" si="29"/>
        <v>0.01273904041916666</v>
      </c>
      <c r="T64" s="281">
        <v>60441</v>
      </c>
      <c r="U64" s="268">
        <v>57655</v>
      </c>
      <c r="V64" s="269"/>
      <c r="W64" s="268"/>
      <c r="X64" s="269">
        <f t="shared" si="30"/>
        <v>118096</v>
      </c>
      <c r="Y64" s="272">
        <f t="shared" si="31"/>
        <v>-0.12515241837149438</v>
      </c>
    </row>
    <row r="65" spans="1:25" s="104" customFormat="1" ht="19.5" customHeight="1">
      <c r="A65" s="266" t="s">
        <v>194</v>
      </c>
      <c r="B65" s="267">
        <v>4553</v>
      </c>
      <c r="C65" s="268">
        <v>4046</v>
      </c>
      <c r="D65" s="269">
        <v>0</v>
      </c>
      <c r="E65" s="268">
        <v>0</v>
      </c>
      <c r="F65" s="269">
        <f t="shared" si="24"/>
        <v>8599</v>
      </c>
      <c r="G65" s="270">
        <f t="shared" si="25"/>
        <v>0.007817699147226213</v>
      </c>
      <c r="H65" s="267">
        <v>7145</v>
      </c>
      <c r="I65" s="268">
        <v>5148</v>
      </c>
      <c r="J65" s="269"/>
      <c r="K65" s="268"/>
      <c r="L65" s="269">
        <f t="shared" si="26"/>
        <v>12293</v>
      </c>
      <c r="M65" s="271">
        <f t="shared" si="27"/>
        <v>-0.30049621735947285</v>
      </c>
      <c r="N65" s="267">
        <v>39506</v>
      </c>
      <c r="O65" s="268">
        <v>37213</v>
      </c>
      <c r="P65" s="269"/>
      <c r="Q65" s="268"/>
      <c r="R65" s="269">
        <f t="shared" si="28"/>
        <v>76719</v>
      </c>
      <c r="S65" s="270">
        <f t="shared" si="29"/>
        <v>0.009459584594042036</v>
      </c>
      <c r="T65" s="281">
        <v>46343</v>
      </c>
      <c r="U65" s="268">
        <v>34088</v>
      </c>
      <c r="V65" s="269"/>
      <c r="W65" s="268"/>
      <c r="X65" s="269">
        <f t="shared" si="30"/>
        <v>80431</v>
      </c>
      <c r="Y65" s="272">
        <f t="shared" si="31"/>
        <v>-0.046151359550422155</v>
      </c>
    </row>
    <row r="66" spans="1:25" s="104" customFormat="1" ht="19.5" customHeight="1">
      <c r="A66" s="266" t="s">
        <v>161</v>
      </c>
      <c r="B66" s="267">
        <v>3619</v>
      </c>
      <c r="C66" s="268">
        <v>3659</v>
      </c>
      <c r="D66" s="269">
        <v>0</v>
      </c>
      <c r="E66" s="268">
        <v>0</v>
      </c>
      <c r="F66" s="269">
        <f t="shared" si="24"/>
        <v>7278</v>
      </c>
      <c r="G66" s="270">
        <f t="shared" si="25"/>
        <v>0.006616724548611743</v>
      </c>
      <c r="H66" s="267">
        <v>4830</v>
      </c>
      <c r="I66" s="268">
        <v>4971</v>
      </c>
      <c r="J66" s="269"/>
      <c r="K66" s="268"/>
      <c r="L66" s="269">
        <f t="shared" si="26"/>
        <v>9801</v>
      </c>
      <c r="M66" s="271">
        <f t="shared" si="27"/>
        <v>-0.25742271196816646</v>
      </c>
      <c r="N66" s="267">
        <v>24484</v>
      </c>
      <c r="O66" s="268">
        <v>23758</v>
      </c>
      <c r="P66" s="269"/>
      <c r="Q66" s="268"/>
      <c r="R66" s="269">
        <f t="shared" si="28"/>
        <v>48242</v>
      </c>
      <c r="S66" s="270">
        <f t="shared" si="29"/>
        <v>0.005948321536852356</v>
      </c>
      <c r="T66" s="281">
        <v>39479</v>
      </c>
      <c r="U66" s="268">
        <v>38694</v>
      </c>
      <c r="V66" s="269"/>
      <c r="W66" s="268"/>
      <c r="X66" s="269">
        <f t="shared" si="30"/>
        <v>78173</v>
      </c>
      <c r="Y66" s="272">
        <f t="shared" si="31"/>
        <v>-0.3828815575710284</v>
      </c>
    </row>
    <row r="67" spans="1:25" s="104" customFormat="1" ht="19.5" customHeight="1">
      <c r="A67" s="266" t="s">
        <v>160</v>
      </c>
      <c r="B67" s="267">
        <v>3384</v>
      </c>
      <c r="C67" s="268">
        <v>3425</v>
      </c>
      <c r="D67" s="269">
        <v>0</v>
      </c>
      <c r="E67" s="268">
        <v>0</v>
      </c>
      <c r="F67" s="269">
        <f t="shared" si="16"/>
        <v>6809</v>
      </c>
      <c r="G67" s="270">
        <f t="shared" si="17"/>
        <v>0.00619033765478117</v>
      </c>
      <c r="H67" s="267">
        <v>3984</v>
      </c>
      <c r="I67" s="268">
        <v>3530</v>
      </c>
      <c r="J67" s="269"/>
      <c r="K67" s="268"/>
      <c r="L67" s="269">
        <f t="shared" si="18"/>
        <v>7514</v>
      </c>
      <c r="M67" s="271">
        <f t="shared" si="19"/>
        <v>-0.09382486026084647</v>
      </c>
      <c r="N67" s="267">
        <v>29440</v>
      </c>
      <c r="O67" s="268">
        <v>31756</v>
      </c>
      <c r="P67" s="269"/>
      <c r="Q67" s="268"/>
      <c r="R67" s="269">
        <f t="shared" si="20"/>
        <v>61196</v>
      </c>
      <c r="S67" s="270">
        <f t="shared" si="21"/>
        <v>0.0075455720071559386</v>
      </c>
      <c r="T67" s="281">
        <v>33823</v>
      </c>
      <c r="U67" s="268">
        <v>31894</v>
      </c>
      <c r="V67" s="269">
        <v>246</v>
      </c>
      <c r="W67" s="268">
        <v>247</v>
      </c>
      <c r="X67" s="269">
        <f t="shared" si="22"/>
        <v>66210</v>
      </c>
      <c r="Y67" s="272">
        <f t="shared" si="23"/>
        <v>-0.07572874188189094</v>
      </c>
    </row>
    <row r="68" spans="1:25" s="104" customFormat="1" ht="19.5" customHeight="1">
      <c r="A68" s="266" t="s">
        <v>205</v>
      </c>
      <c r="B68" s="267">
        <v>2747</v>
      </c>
      <c r="C68" s="268">
        <v>3054</v>
      </c>
      <c r="D68" s="269">
        <v>0</v>
      </c>
      <c r="E68" s="268">
        <v>0</v>
      </c>
      <c r="F68" s="269">
        <f t="shared" si="16"/>
        <v>5801</v>
      </c>
      <c r="G68" s="270">
        <f t="shared" si="17"/>
        <v>0.0052739240322199395</v>
      </c>
      <c r="H68" s="267">
        <v>2242</v>
      </c>
      <c r="I68" s="268">
        <v>2603</v>
      </c>
      <c r="J68" s="269"/>
      <c r="K68" s="268"/>
      <c r="L68" s="269">
        <f t="shared" si="18"/>
        <v>4845</v>
      </c>
      <c r="M68" s="271">
        <f t="shared" si="19"/>
        <v>0.19731682146542817</v>
      </c>
      <c r="N68" s="267">
        <v>22131</v>
      </c>
      <c r="O68" s="268">
        <v>23102</v>
      </c>
      <c r="P68" s="269">
        <v>0</v>
      </c>
      <c r="Q68" s="268">
        <v>35</v>
      </c>
      <c r="R68" s="269">
        <f t="shared" si="20"/>
        <v>45268</v>
      </c>
      <c r="S68" s="270">
        <f t="shared" si="21"/>
        <v>0.005581622224000507</v>
      </c>
      <c r="T68" s="281">
        <v>16408</v>
      </c>
      <c r="U68" s="268">
        <v>18583</v>
      </c>
      <c r="V68" s="269"/>
      <c r="W68" s="268"/>
      <c r="X68" s="269">
        <f t="shared" si="22"/>
        <v>34991</v>
      </c>
      <c r="Y68" s="272">
        <f t="shared" si="23"/>
        <v>0.2937040953388015</v>
      </c>
    </row>
    <row r="69" spans="1:25" s="104" customFormat="1" ht="19.5" customHeight="1">
      <c r="A69" s="266" t="s">
        <v>182</v>
      </c>
      <c r="B69" s="267">
        <v>427</v>
      </c>
      <c r="C69" s="268">
        <v>377</v>
      </c>
      <c r="D69" s="269">
        <v>0</v>
      </c>
      <c r="E69" s="268">
        <v>0</v>
      </c>
      <c r="F69" s="269">
        <f t="shared" si="16"/>
        <v>804</v>
      </c>
      <c r="G69" s="270">
        <f t="shared" si="17"/>
        <v>0.0007309489608524102</v>
      </c>
      <c r="H69" s="267">
        <v>119</v>
      </c>
      <c r="I69" s="268">
        <v>149</v>
      </c>
      <c r="J69" s="269"/>
      <c r="K69" s="268"/>
      <c r="L69" s="269">
        <f t="shared" si="18"/>
        <v>268</v>
      </c>
      <c r="M69" s="271">
        <f t="shared" si="19"/>
        <v>2</v>
      </c>
      <c r="N69" s="267">
        <v>2468</v>
      </c>
      <c r="O69" s="268">
        <v>2816</v>
      </c>
      <c r="P69" s="269"/>
      <c r="Q69" s="268"/>
      <c r="R69" s="269">
        <f t="shared" si="20"/>
        <v>5284</v>
      </c>
      <c r="S69" s="270">
        <f t="shared" si="21"/>
        <v>0.0006515262841658275</v>
      </c>
      <c r="T69" s="281">
        <v>939</v>
      </c>
      <c r="U69" s="268">
        <v>1087</v>
      </c>
      <c r="V69" s="269"/>
      <c r="W69" s="268"/>
      <c r="X69" s="269">
        <f t="shared" si="22"/>
        <v>2026</v>
      </c>
      <c r="Y69" s="272">
        <f t="shared" si="23"/>
        <v>1.6080947680157949</v>
      </c>
    </row>
    <row r="70" spans="1:25" s="104" customFormat="1" ht="19.5" customHeight="1" thickBot="1">
      <c r="A70" s="273" t="s">
        <v>174</v>
      </c>
      <c r="B70" s="274">
        <v>75</v>
      </c>
      <c r="C70" s="275">
        <v>50</v>
      </c>
      <c r="D70" s="276">
        <v>20</v>
      </c>
      <c r="E70" s="275">
        <v>21</v>
      </c>
      <c r="F70" s="276">
        <f t="shared" si="16"/>
        <v>166</v>
      </c>
      <c r="G70" s="277">
        <f t="shared" si="17"/>
        <v>0.0001509173227630598</v>
      </c>
      <c r="H70" s="274">
        <v>313</v>
      </c>
      <c r="I70" s="275">
        <v>376</v>
      </c>
      <c r="J70" s="276">
        <v>24</v>
      </c>
      <c r="K70" s="275">
        <v>18</v>
      </c>
      <c r="L70" s="276">
        <f t="shared" si="18"/>
        <v>731</v>
      </c>
      <c r="M70" s="278">
        <f t="shared" si="19"/>
        <v>-0.7729138166894665</v>
      </c>
      <c r="N70" s="274">
        <v>3701</v>
      </c>
      <c r="O70" s="275">
        <v>3164</v>
      </c>
      <c r="P70" s="276">
        <v>263</v>
      </c>
      <c r="Q70" s="275">
        <v>202</v>
      </c>
      <c r="R70" s="276">
        <f t="shared" si="20"/>
        <v>7330</v>
      </c>
      <c r="S70" s="277">
        <f t="shared" si="21"/>
        <v>0.0009038016016153512</v>
      </c>
      <c r="T70" s="282">
        <v>3444</v>
      </c>
      <c r="U70" s="275">
        <v>3329</v>
      </c>
      <c r="V70" s="276">
        <v>193</v>
      </c>
      <c r="W70" s="275">
        <v>139</v>
      </c>
      <c r="X70" s="276">
        <f t="shared" si="22"/>
        <v>7105</v>
      </c>
      <c r="Y70" s="279">
        <f t="shared" si="23"/>
        <v>0.03166783954961305</v>
      </c>
    </row>
    <row r="71" spans="1:25" s="134" customFormat="1" ht="19.5" customHeight="1">
      <c r="A71" s="143" t="s">
        <v>52</v>
      </c>
      <c r="B71" s="140">
        <f>SUM(B72:B79)</f>
        <v>14182</v>
      </c>
      <c r="C71" s="139">
        <f>SUM(C72:C79)</f>
        <v>13923</v>
      </c>
      <c r="D71" s="138">
        <f>SUM(D72:D79)</f>
        <v>322</v>
      </c>
      <c r="E71" s="139">
        <f>SUM(E72:E79)</f>
        <v>238</v>
      </c>
      <c r="F71" s="138">
        <f aca="true" t="shared" si="32" ref="F71:F80">SUM(B71:E71)</f>
        <v>28665</v>
      </c>
      <c r="G71" s="141">
        <f aca="true" t="shared" si="33" ref="G71:G80">F71/$F$9</f>
        <v>0.026060512391584995</v>
      </c>
      <c r="H71" s="140">
        <f>SUM(H72:H79)</f>
        <v>13313</v>
      </c>
      <c r="I71" s="139">
        <f>SUM(I72:I79)</f>
        <v>11781</v>
      </c>
      <c r="J71" s="138">
        <f>SUM(J72:J79)</f>
        <v>21</v>
      </c>
      <c r="K71" s="139">
        <f>SUM(K72:K79)</f>
        <v>42</v>
      </c>
      <c r="L71" s="138">
        <f aca="true" t="shared" si="34" ref="L71:L80">SUM(H71:K71)</f>
        <v>25157</v>
      </c>
      <c r="M71" s="142">
        <f aca="true" t="shared" si="35" ref="M71:M80">IF(ISERROR(F71/L71-1),"         /0",(F71/L71-1))</f>
        <v>0.13944428985968127</v>
      </c>
      <c r="N71" s="140">
        <f>SUM(N72:N79)</f>
        <v>99571</v>
      </c>
      <c r="O71" s="139">
        <f>SUM(O72:O79)</f>
        <v>103557</v>
      </c>
      <c r="P71" s="138">
        <f>SUM(P72:P79)</f>
        <v>2320</v>
      </c>
      <c r="Q71" s="139">
        <f>SUM(Q72:Q79)</f>
        <v>2346</v>
      </c>
      <c r="R71" s="138">
        <f aca="true" t="shared" si="36" ref="R71:R80">SUM(N71:Q71)</f>
        <v>207794</v>
      </c>
      <c r="S71" s="141">
        <f aca="true" t="shared" si="37" ref="S71:S80">R71/$R$9</f>
        <v>0.025621357436024596</v>
      </c>
      <c r="T71" s="140">
        <f>SUM(T72:T79)</f>
        <v>92726</v>
      </c>
      <c r="U71" s="139">
        <f>SUM(U72:U79)</f>
        <v>93086</v>
      </c>
      <c r="V71" s="138">
        <f>SUM(V72:V79)</f>
        <v>689</v>
      </c>
      <c r="W71" s="139">
        <f>SUM(W72:W79)</f>
        <v>664</v>
      </c>
      <c r="X71" s="138">
        <f aca="true" t="shared" si="38" ref="X71:X80">SUM(T71:W71)</f>
        <v>187165</v>
      </c>
      <c r="Y71" s="135">
        <f aca="true" t="shared" si="39" ref="Y71:Y80">IF(ISERROR(R71/X71-1),"         /0",IF(R71/X71&gt;5,"  *  ",(R71/X71-1)))</f>
        <v>0.11021825661849172</v>
      </c>
    </row>
    <row r="72" spans="1:25" ht="19.5" customHeight="1">
      <c r="A72" s="259" t="s">
        <v>159</v>
      </c>
      <c r="B72" s="260">
        <v>6541</v>
      </c>
      <c r="C72" s="261">
        <v>6700</v>
      </c>
      <c r="D72" s="262">
        <v>176</v>
      </c>
      <c r="E72" s="261">
        <v>200</v>
      </c>
      <c r="F72" s="262">
        <f t="shared" si="32"/>
        <v>13617</v>
      </c>
      <c r="G72" s="263">
        <f t="shared" si="33"/>
        <v>0.012379766169063767</v>
      </c>
      <c r="H72" s="260">
        <v>5787</v>
      </c>
      <c r="I72" s="261">
        <v>5137</v>
      </c>
      <c r="J72" s="262"/>
      <c r="K72" s="261">
        <v>0</v>
      </c>
      <c r="L72" s="262">
        <f t="shared" si="34"/>
        <v>10924</v>
      </c>
      <c r="M72" s="264">
        <f t="shared" si="35"/>
        <v>0.24652142072500904</v>
      </c>
      <c r="N72" s="260">
        <v>47252</v>
      </c>
      <c r="O72" s="261">
        <v>51155</v>
      </c>
      <c r="P72" s="262">
        <v>1970</v>
      </c>
      <c r="Q72" s="261">
        <v>2068</v>
      </c>
      <c r="R72" s="262">
        <f t="shared" si="36"/>
        <v>102445</v>
      </c>
      <c r="S72" s="263">
        <f t="shared" si="37"/>
        <v>0.012631644621757797</v>
      </c>
      <c r="T72" s="280">
        <v>43657</v>
      </c>
      <c r="U72" s="261">
        <v>42451</v>
      </c>
      <c r="V72" s="262">
        <v>9</v>
      </c>
      <c r="W72" s="261">
        <v>0</v>
      </c>
      <c r="X72" s="262">
        <f t="shared" si="38"/>
        <v>86117</v>
      </c>
      <c r="Y72" s="265">
        <f t="shared" si="39"/>
        <v>0.18960251750525448</v>
      </c>
    </row>
    <row r="73" spans="1:25" ht="19.5" customHeight="1">
      <c r="A73" s="266" t="s">
        <v>181</v>
      </c>
      <c r="B73" s="267">
        <v>3068</v>
      </c>
      <c r="C73" s="268">
        <v>3087</v>
      </c>
      <c r="D73" s="269">
        <v>0</v>
      </c>
      <c r="E73" s="268">
        <v>0</v>
      </c>
      <c r="F73" s="269">
        <f t="shared" si="32"/>
        <v>6155</v>
      </c>
      <c r="G73" s="270">
        <f t="shared" si="33"/>
        <v>0.0055957597687146575</v>
      </c>
      <c r="H73" s="267">
        <v>3052</v>
      </c>
      <c r="I73" s="268">
        <v>2771</v>
      </c>
      <c r="J73" s="269"/>
      <c r="K73" s="268"/>
      <c r="L73" s="269">
        <f t="shared" si="34"/>
        <v>5823</v>
      </c>
      <c r="M73" s="271">
        <f t="shared" si="35"/>
        <v>0.057015284217757145</v>
      </c>
      <c r="N73" s="267">
        <v>17945</v>
      </c>
      <c r="O73" s="268">
        <v>17993</v>
      </c>
      <c r="P73" s="269"/>
      <c r="Q73" s="268"/>
      <c r="R73" s="269">
        <f t="shared" si="36"/>
        <v>35938</v>
      </c>
      <c r="S73" s="270">
        <f t="shared" si="37"/>
        <v>0.004431217184018075</v>
      </c>
      <c r="T73" s="281">
        <v>19015</v>
      </c>
      <c r="U73" s="268">
        <v>18878</v>
      </c>
      <c r="V73" s="269"/>
      <c r="W73" s="268"/>
      <c r="X73" s="269">
        <f t="shared" si="38"/>
        <v>37893</v>
      </c>
      <c r="Y73" s="272">
        <f t="shared" si="39"/>
        <v>-0.05159264244055628</v>
      </c>
    </row>
    <row r="74" spans="1:25" ht="19.5" customHeight="1">
      <c r="A74" s="266" t="s">
        <v>164</v>
      </c>
      <c r="B74" s="267">
        <v>2284</v>
      </c>
      <c r="C74" s="268">
        <v>2091</v>
      </c>
      <c r="D74" s="269">
        <v>0</v>
      </c>
      <c r="E74" s="268">
        <v>0</v>
      </c>
      <c r="F74" s="269">
        <f t="shared" si="32"/>
        <v>4375</v>
      </c>
      <c r="G74" s="270">
        <f t="shared" si="33"/>
        <v>0.003977489681255341</v>
      </c>
      <c r="H74" s="267">
        <v>754</v>
      </c>
      <c r="I74" s="268">
        <v>735</v>
      </c>
      <c r="J74" s="269"/>
      <c r="K74" s="268"/>
      <c r="L74" s="269">
        <f t="shared" si="34"/>
        <v>1489</v>
      </c>
      <c r="M74" s="271">
        <f t="shared" si="35"/>
        <v>1.9382135661517799</v>
      </c>
      <c r="N74" s="267">
        <v>16263</v>
      </c>
      <c r="O74" s="268">
        <v>16790</v>
      </c>
      <c r="P74" s="269"/>
      <c r="Q74" s="268"/>
      <c r="R74" s="269">
        <f t="shared" si="36"/>
        <v>33053</v>
      </c>
      <c r="S74" s="270">
        <f t="shared" si="37"/>
        <v>0.004075491724173561</v>
      </c>
      <c r="T74" s="281">
        <v>5288</v>
      </c>
      <c r="U74" s="268">
        <v>5946</v>
      </c>
      <c r="V74" s="269"/>
      <c r="W74" s="268"/>
      <c r="X74" s="269">
        <f t="shared" si="38"/>
        <v>11234</v>
      </c>
      <c r="Y74" s="272">
        <f t="shared" si="39"/>
        <v>1.9422289478369237</v>
      </c>
    </row>
    <row r="75" spans="1:25" ht="19.5" customHeight="1">
      <c r="A75" s="266" t="s">
        <v>160</v>
      </c>
      <c r="B75" s="267">
        <v>1294</v>
      </c>
      <c r="C75" s="268">
        <v>1192</v>
      </c>
      <c r="D75" s="269">
        <v>0</v>
      </c>
      <c r="E75" s="268">
        <v>0</v>
      </c>
      <c r="F75" s="269">
        <f t="shared" si="32"/>
        <v>2486</v>
      </c>
      <c r="G75" s="270">
        <f t="shared" si="33"/>
        <v>0.0022601232794516066</v>
      </c>
      <c r="H75" s="267">
        <v>1310</v>
      </c>
      <c r="I75" s="268">
        <v>1022</v>
      </c>
      <c r="J75" s="269"/>
      <c r="K75" s="268"/>
      <c r="L75" s="269">
        <f t="shared" si="34"/>
        <v>2332</v>
      </c>
      <c r="M75" s="271">
        <f t="shared" si="35"/>
        <v>0.0660377358490567</v>
      </c>
      <c r="N75" s="267">
        <v>9278</v>
      </c>
      <c r="O75" s="268">
        <v>9349</v>
      </c>
      <c r="P75" s="269"/>
      <c r="Q75" s="268"/>
      <c r="R75" s="269">
        <f t="shared" si="36"/>
        <v>18627</v>
      </c>
      <c r="S75" s="270">
        <f t="shared" si="37"/>
        <v>0.0022967411232318073</v>
      </c>
      <c r="T75" s="281">
        <v>9676</v>
      </c>
      <c r="U75" s="268">
        <v>9222</v>
      </c>
      <c r="V75" s="269">
        <v>398</v>
      </c>
      <c r="W75" s="268">
        <v>409</v>
      </c>
      <c r="X75" s="269">
        <f t="shared" si="38"/>
        <v>19705</v>
      </c>
      <c r="Y75" s="272">
        <f t="shared" si="39"/>
        <v>-0.05470692717584369</v>
      </c>
    </row>
    <row r="76" spans="1:25" ht="19.5" customHeight="1">
      <c r="A76" s="266" t="s">
        <v>207</v>
      </c>
      <c r="B76" s="267">
        <v>341</v>
      </c>
      <c r="C76" s="268">
        <v>313</v>
      </c>
      <c r="D76" s="269">
        <v>116</v>
      </c>
      <c r="E76" s="268">
        <v>0</v>
      </c>
      <c r="F76" s="269">
        <f t="shared" si="32"/>
        <v>770</v>
      </c>
      <c r="G76" s="270">
        <f t="shared" si="33"/>
        <v>0.0007000381839009401</v>
      </c>
      <c r="H76" s="267">
        <v>201</v>
      </c>
      <c r="I76" s="268">
        <v>252</v>
      </c>
      <c r="J76" s="269">
        <v>0</v>
      </c>
      <c r="K76" s="268">
        <v>0</v>
      </c>
      <c r="L76" s="269">
        <f t="shared" si="34"/>
        <v>453</v>
      </c>
      <c r="M76" s="271">
        <f t="shared" si="35"/>
        <v>0.6997792494481236</v>
      </c>
      <c r="N76" s="267">
        <v>2305</v>
      </c>
      <c r="O76" s="268">
        <v>2518</v>
      </c>
      <c r="P76" s="269">
        <v>116</v>
      </c>
      <c r="Q76" s="268">
        <v>0</v>
      </c>
      <c r="R76" s="269">
        <f t="shared" si="36"/>
        <v>4939</v>
      </c>
      <c r="S76" s="270">
        <f t="shared" si="37"/>
        <v>0.000608987191047506</v>
      </c>
      <c r="T76" s="281">
        <v>1855</v>
      </c>
      <c r="U76" s="268">
        <v>2123</v>
      </c>
      <c r="V76" s="269">
        <v>0</v>
      </c>
      <c r="W76" s="268">
        <v>0</v>
      </c>
      <c r="X76" s="269">
        <f t="shared" si="38"/>
        <v>3978</v>
      </c>
      <c r="Y76" s="272">
        <f t="shared" si="39"/>
        <v>0.24157868275515337</v>
      </c>
    </row>
    <row r="77" spans="1:25" ht="19.5" customHeight="1">
      <c r="A77" s="266" t="s">
        <v>194</v>
      </c>
      <c r="B77" s="267">
        <v>236</v>
      </c>
      <c r="C77" s="268">
        <v>222</v>
      </c>
      <c r="D77" s="269">
        <v>0</v>
      </c>
      <c r="E77" s="268">
        <v>0</v>
      </c>
      <c r="F77" s="269">
        <f t="shared" si="32"/>
        <v>458</v>
      </c>
      <c r="G77" s="270">
        <f t="shared" si="33"/>
        <v>0.0004163863483462734</v>
      </c>
      <c r="H77" s="267">
        <v>168</v>
      </c>
      <c r="I77" s="268">
        <v>265</v>
      </c>
      <c r="J77" s="269"/>
      <c r="K77" s="268"/>
      <c r="L77" s="269">
        <f t="shared" si="34"/>
        <v>433</v>
      </c>
      <c r="M77" s="271">
        <f t="shared" si="35"/>
        <v>0.05773672055427248</v>
      </c>
      <c r="N77" s="267">
        <v>2405</v>
      </c>
      <c r="O77" s="268">
        <v>1904</v>
      </c>
      <c r="P77" s="269"/>
      <c r="Q77" s="268"/>
      <c r="R77" s="269">
        <f t="shared" si="36"/>
        <v>4309</v>
      </c>
      <c r="S77" s="270">
        <f t="shared" si="37"/>
        <v>0.0005313071079618756</v>
      </c>
      <c r="T77" s="281">
        <v>1520</v>
      </c>
      <c r="U77" s="268">
        <v>2211</v>
      </c>
      <c r="V77" s="269"/>
      <c r="W77" s="268"/>
      <c r="X77" s="269">
        <f t="shared" si="38"/>
        <v>3731</v>
      </c>
      <c r="Y77" s="272">
        <f t="shared" si="39"/>
        <v>0.15491825247922808</v>
      </c>
    </row>
    <row r="78" spans="1:25" ht="19.5" customHeight="1">
      <c r="A78" s="266" t="s">
        <v>193</v>
      </c>
      <c r="B78" s="267">
        <v>149</v>
      </c>
      <c r="C78" s="268">
        <v>216</v>
      </c>
      <c r="D78" s="269">
        <v>0</v>
      </c>
      <c r="E78" s="268">
        <v>0</v>
      </c>
      <c r="F78" s="269">
        <f t="shared" si="32"/>
        <v>365</v>
      </c>
      <c r="G78" s="270">
        <f t="shared" si="33"/>
        <v>0.000331836281979017</v>
      </c>
      <c r="H78" s="267">
        <v>202</v>
      </c>
      <c r="I78" s="268">
        <v>301</v>
      </c>
      <c r="J78" s="269"/>
      <c r="K78" s="268"/>
      <c r="L78" s="269">
        <f t="shared" si="34"/>
        <v>503</v>
      </c>
      <c r="M78" s="271">
        <f t="shared" si="35"/>
        <v>-0.2743538767395626</v>
      </c>
      <c r="N78" s="267">
        <v>1312</v>
      </c>
      <c r="O78" s="268">
        <v>1758</v>
      </c>
      <c r="P78" s="269"/>
      <c r="Q78" s="268"/>
      <c r="R78" s="269">
        <f t="shared" si="36"/>
        <v>3070</v>
      </c>
      <c r="S78" s="270">
        <f t="shared" si="37"/>
        <v>0.00037853627789346904</v>
      </c>
      <c r="T78" s="281">
        <v>1335</v>
      </c>
      <c r="U78" s="268">
        <v>1686</v>
      </c>
      <c r="V78" s="269"/>
      <c r="W78" s="268"/>
      <c r="X78" s="269">
        <f t="shared" si="38"/>
        <v>3021</v>
      </c>
      <c r="Y78" s="272">
        <f t="shared" si="39"/>
        <v>0.01621979476994362</v>
      </c>
    </row>
    <row r="79" spans="1:25" ht="19.5" customHeight="1" thickBot="1">
      <c r="A79" s="266" t="s">
        <v>174</v>
      </c>
      <c r="B79" s="267">
        <v>269</v>
      </c>
      <c r="C79" s="268">
        <v>102</v>
      </c>
      <c r="D79" s="269">
        <v>30</v>
      </c>
      <c r="E79" s="268">
        <v>38</v>
      </c>
      <c r="F79" s="269">
        <f t="shared" si="32"/>
        <v>439</v>
      </c>
      <c r="G79" s="270">
        <f t="shared" si="33"/>
        <v>0.00039911267887339307</v>
      </c>
      <c r="H79" s="267">
        <v>1839</v>
      </c>
      <c r="I79" s="268">
        <v>1298</v>
      </c>
      <c r="J79" s="269">
        <v>21</v>
      </c>
      <c r="K79" s="268">
        <v>42</v>
      </c>
      <c r="L79" s="269">
        <f t="shared" si="34"/>
        <v>3200</v>
      </c>
      <c r="M79" s="271">
        <f t="shared" si="35"/>
        <v>-0.8628125</v>
      </c>
      <c r="N79" s="267">
        <v>2811</v>
      </c>
      <c r="O79" s="268">
        <v>2090</v>
      </c>
      <c r="P79" s="269">
        <v>234</v>
      </c>
      <c r="Q79" s="268">
        <v>278</v>
      </c>
      <c r="R79" s="269">
        <f t="shared" si="36"/>
        <v>5413</v>
      </c>
      <c r="S79" s="270">
        <f t="shared" si="37"/>
        <v>0.0006674322059405042</v>
      </c>
      <c r="T79" s="281">
        <v>10380</v>
      </c>
      <c r="U79" s="268">
        <v>10569</v>
      </c>
      <c r="V79" s="269">
        <v>282</v>
      </c>
      <c r="W79" s="268">
        <v>255</v>
      </c>
      <c r="X79" s="269">
        <f t="shared" si="38"/>
        <v>21486</v>
      </c>
      <c r="Y79" s="272">
        <f t="shared" si="39"/>
        <v>-0.7480685097272642</v>
      </c>
    </row>
    <row r="80" spans="1:25" s="104" customFormat="1" ht="19.5" customHeight="1" thickBot="1">
      <c r="A80" s="133" t="s">
        <v>51</v>
      </c>
      <c r="B80" s="130">
        <v>2612</v>
      </c>
      <c r="C80" s="129">
        <v>2650</v>
      </c>
      <c r="D80" s="128">
        <v>0</v>
      </c>
      <c r="E80" s="129">
        <v>1</v>
      </c>
      <c r="F80" s="128">
        <f t="shared" si="32"/>
        <v>5263</v>
      </c>
      <c r="G80" s="131">
        <f t="shared" si="33"/>
        <v>0.004784806443987854</v>
      </c>
      <c r="H80" s="130">
        <v>3267</v>
      </c>
      <c r="I80" s="129">
        <v>3056</v>
      </c>
      <c r="J80" s="128">
        <v>3</v>
      </c>
      <c r="K80" s="129">
        <v>3</v>
      </c>
      <c r="L80" s="128">
        <f t="shared" si="34"/>
        <v>6329</v>
      </c>
      <c r="M80" s="132">
        <f t="shared" si="35"/>
        <v>-0.16843103175857166</v>
      </c>
      <c r="N80" s="130">
        <v>21366</v>
      </c>
      <c r="O80" s="129">
        <v>21255</v>
      </c>
      <c r="P80" s="128">
        <v>0</v>
      </c>
      <c r="Q80" s="129">
        <v>1</v>
      </c>
      <c r="R80" s="128">
        <f t="shared" si="36"/>
        <v>42622</v>
      </c>
      <c r="S80" s="131">
        <f t="shared" si="37"/>
        <v>0.005255365875040859</v>
      </c>
      <c r="T80" s="130">
        <v>24044</v>
      </c>
      <c r="U80" s="129">
        <v>19678</v>
      </c>
      <c r="V80" s="128">
        <v>4</v>
      </c>
      <c r="W80" s="129">
        <v>5</v>
      </c>
      <c r="X80" s="128">
        <f t="shared" si="38"/>
        <v>43731</v>
      </c>
      <c r="Y80" s="125">
        <f t="shared" si="39"/>
        <v>-0.02535958473394162</v>
      </c>
    </row>
    <row r="81" ht="7.5" customHeight="1" thickTop="1">
      <c r="A81" s="78"/>
    </row>
    <row r="82" ht="14.25">
      <c r="A82" s="78" t="s">
        <v>62</v>
      </c>
    </row>
  </sheetData>
  <sheetProtection/>
  <mergeCells count="26">
    <mergeCell ref="X1:Y1"/>
    <mergeCell ref="A3:Y3"/>
    <mergeCell ref="A4:Y4"/>
    <mergeCell ref="A5:A8"/>
    <mergeCell ref="B5:M5"/>
    <mergeCell ref="N5:Y5"/>
    <mergeCell ref="B6:F6"/>
    <mergeCell ref="G6:G8"/>
    <mergeCell ref="H6:L6"/>
    <mergeCell ref="M6:M8"/>
    <mergeCell ref="N6:R6"/>
    <mergeCell ref="S6:S8"/>
    <mergeCell ref="T6:X6"/>
    <mergeCell ref="Y6:Y8"/>
    <mergeCell ref="B7:C7"/>
    <mergeCell ref="D7:E7"/>
    <mergeCell ref="F7:F8"/>
    <mergeCell ref="H7:I7"/>
    <mergeCell ref="J7:K7"/>
    <mergeCell ref="L7:L8"/>
    <mergeCell ref="N7:O7"/>
    <mergeCell ref="P7:Q7"/>
    <mergeCell ref="R7:R8"/>
    <mergeCell ref="T7:U7"/>
    <mergeCell ref="V7:W7"/>
    <mergeCell ref="X7:X8"/>
  </mergeCells>
  <conditionalFormatting sqref="Y81:Y65536 M81:M65536 Y3 M3">
    <cfRule type="cellIs" priority="3" dxfId="95" operator="lessThan" stopIfTrue="1">
      <formula>0</formula>
    </cfRule>
  </conditionalFormatting>
  <conditionalFormatting sqref="Y9:Y80 M9:M80">
    <cfRule type="cellIs" priority="4" dxfId="95" operator="lessThan" stopIfTrue="1">
      <formula>0</formula>
    </cfRule>
    <cfRule type="cellIs" priority="5" dxfId="97" operator="greaterThanOrEqual" stopIfTrue="1">
      <formula>0</formula>
    </cfRule>
  </conditionalFormatting>
  <conditionalFormatting sqref="M5 Y5 Y7:Y8 M7:M8">
    <cfRule type="cellIs" priority="2" dxfId="95" operator="lessThan" stopIfTrue="1">
      <formula>0</formula>
    </cfRule>
  </conditionalFormatting>
  <conditionalFormatting sqref="M6 Y6">
    <cfRule type="cellIs" priority="1" dxfId="95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Y64"/>
  <sheetViews>
    <sheetView showGridLines="0" zoomScale="85" zoomScaleNormal="85" zoomScalePageLayoutView="0" workbookViewId="0" topLeftCell="A1">
      <selection activeCell="X1" sqref="X1:Y1"/>
    </sheetView>
  </sheetViews>
  <sheetFormatPr defaultColWidth="8.00390625" defaultRowHeight="15"/>
  <cols>
    <col min="1" max="1" width="19.28125" style="79" customWidth="1"/>
    <col min="2" max="2" width="8.28125" style="79" customWidth="1"/>
    <col min="3" max="3" width="9.7109375" style="79" bestFit="1" customWidth="1"/>
    <col min="4" max="4" width="8.00390625" style="79" bestFit="1" customWidth="1"/>
    <col min="5" max="5" width="9.140625" style="79" customWidth="1"/>
    <col min="6" max="6" width="8.57421875" style="79" bestFit="1" customWidth="1"/>
    <col min="7" max="7" width="9.00390625" style="79" bestFit="1" customWidth="1"/>
    <col min="8" max="8" width="8.28125" style="79" customWidth="1"/>
    <col min="9" max="9" width="9.7109375" style="79" bestFit="1" customWidth="1"/>
    <col min="10" max="10" width="7.8515625" style="79" customWidth="1"/>
    <col min="11" max="11" width="9.00390625" style="79" customWidth="1"/>
    <col min="12" max="12" width="8.421875" style="79" customWidth="1"/>
    <col min="13" max="13" width="8.8515625" style="79" bestFit="1" customWidth="1"/>
    <col min="14" max="14" width="9.28125" style="79" bestFit="1" customWidth="1"/>
    <col min="15" max="15" width="9.421875" style="79" customWidth="1"/>
    <col min="16" max="16" width="9.8515625" style="79" customWidth="1"/>
    <col min="17" max="17" width="9.28125" style="79" customWidth="1"/>
    <col min="18" max="18" width="9.8515625" style="79" bestFit="1" customWidth="1"/>
    <col min="19" max="19" width="9.57421875" style="79" customWidth="1"/>
    <col min="20" max="20" width="10.140625" style="79" customWidth="1"/>
    <col min="21" max="21" width="9.421875" style="79" customWidth="1"/>
    <col min="22" max="22" width="8.57421875" style="79" bestFit="1" customWidth="1"/>
    <col min="23" max="23" width="9.00390625" style="79" customWidth="1"/>
    <col min="24" max="24" width="9.8515625" style="79" bestFit="1" customWidth="1"/>
    <col min="25" max="25" width="8.57421875" style="79" customWidth="1"/>
    <col min="26" max="16384" width="8.00390625" style="79" customWidth="1"/>
  </cols>
  <sheetData>
    <row r="1" spans="24:25" ht="18.75" thickBot="1">
      <c r="X1" s="584" t="s">
        <v>26</v>
      </c>
      <c r="Y1" s="585"/>
    </row>
    <row r="2" ht="5.25" customHeight="1" thickBot="1"/>
    <row r="3" spans="1:25" ht="24.75" customHeight="1" thickTop="1">
      <c r="A3" s="646" t="s">
        <v>65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647"/>
      <c r="W3" s="647"/>
      <c r="X3" s="647"/>
      <c r="Y3" s="648"/>
    </row>
    <row r="4" spans="1:25" ht="21" customHeight="1" thickBot="1">
      <c r="A4" s="655" t="s">
        <v>42</v>
      </c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  <c r="Q4" s="656"/>
      <c r="R4" s="656"/>
      <c r="S4" s="656"/>
      <c r="T4" s="656"/>
      <c r="U4" s="656"/>
      <c r="V4" s="656"/>
      <c r="W4" s="656"/>
      <c r="X4" s="656"/>
      <c r="Y4" s="657"/>
    </row>
    <row r="5" spans="1:25" s="124" customFormat="1" ht="15.75" customHeight="1" thickBot="1" thickTop="1">
      <c r="A5" s="665" t="s">
        <v>57</v>
      </c>
      <c r="B5" s="639" t="s">
        <v>34</v>
      </c>
      <c r="C5" s="640"/>
      <c r="D5" s="640"/>
      <c r="E5" s="640"/>
      <c r="F5" s="640"/>
      <c r="G5" s="640"/>
      <c r="H5" s="640"/>
      <c r="I5" s="640"/>
      <c r="J5" s="641"/>
      <c r="K5" s="641"/>
      <c r="L5" s="641"/>
      <c r="M5" s="642"/>
      <c r="N5" s="639" t="s">
        <v>33</v>
      </c>
      <c r="O5" s="640"/>
      <c r="P5" s="640"/>
      <c r="Q5" s="640"/>
      <c r="R5" s="640"/>
      <c r="S5" s="640"/>
      <c r="T5" s="640"/>
      <c r="U5" s="640"/>
      <c r="V5" s="640"/>
      <c r="W5" s="640"/>
      <c r="X5" s="640"/>
      <c r="Y5" s="643"/>
    </row>
    <row r="6" spans="1:25" s="92" customFormat="1" ht="26.25" customHeight="1" thickBot="1">
      <c r="A6" s="666"/>
      <c r="B6" s="631" t="s">
        <v>155</v>
      </c>
      <c r="C6" s="632"/>
      <c r="D6" s="632"/>
      <c r="E6" s="632"/>
      <c r="F6" s="632"/>
      <c r="G6" s="636" t="s">
        <v>32</v>
      </c>
      <c r="H6" s="631" t="s">
        <v>156</v>
      </c>
      <c r="I6" s="632"/>
      <c r="J6" s="632"/>
      <c r="K6" s="632"/>
      <c r="L6" s="632"/>
      <c r="M6" s="633" t="s">
        <v>31</v>
      </c>
      <c r="N6" s="631" t="s">
        <v>157</v>
      </c>
      <c r="O6" s="632"/>
      <c r="P6" s="632"/>
      <c r="Q6" s="632"/>
      <c r="R6" s="632"/>
      <c r="S6" s="636" t="s">
        <v>32</v>
      </c>
      <c r="T6" s="631" t="s">
        <v>158</v>
      </c>
      <c r="U6" s="632"/>
      <c r="V6" s="632"/>
      <c r="W6" s="632"/>
      <c r="X6" s="632"/>
      <c r="Y6" s="649" t="s">
        <v>31</v>
      </c>
    </row>
    <row r="7" spans="1:25" s="92" customFormat="1" ht="26.25" customHeight="1">
      <c r="A7" s="667"/>
      <c r="B7" s="602" t="s">
        <v>20</v>
      </c>
      <c r="C7" s="594"/>
      <c r="D7" s="593" t="s">
        <v>19</v>
      </c>
      <c r="E7" s="594"/>
      <c r="F7" s="664" t="s">
        <v>15</v>
      </c>
      <c r="G7" s="637"/>
      <c r="H7" s="602" t="s">
        <v>20</v>
      </c>
      <c r="I7" s="594"/>
      <c r="J7" s="593" t="s">
        <v>19</v>
      </c>
      <c r="K7" s="594"/>
      <c r="L7" s="664" t="s">
        <v>15</v>
      </c>
      <c r="M7" s="634"/>
      <c r="N7" s="602" t="s">
        <v>20</v>
      </c>
      <c r="O7" s="594"/>
      <c r="P7" s="593" t="s">
        <v>19</v>
      </c>
      <c r="Q7" s="594"/>
      <c r="R7" s="664" t="s">
        <v>15</v>
      </c>
      <c r="S7" s="637"/>
      <c r="T7" s="602" t="s">
        <v>20</v>
      </c>
      <c r="U7" s="594"/>
      <c r="V7" s="593" t="s">
        <v>19</v>
      </c>
      <c r="W7" s="594"/>
      <c r="X7" s="664" t="s">
        <v>15</v>
      </c>
      <c r="Y7" s="650"/>
    </row>
    <row r="8" spans="1:25" s="120" customFormat="1" ht="27" thickBot="1">
      <c r="A8" s="668"/>
      <c r="B8" s="123" t="s">
        <v>29</v>
      </c>
      <c r="C8" s="121" t="s">
        <v>28</v>
      </c>
      <c r="D8" s="122" t="s">
        <v>29</v>
      </c>
      <c r="E8" s="121" t="s">
        <v>28</v>
      </c>
      <c r="F8" s="645"/>
      <c r="G8" s="638"/>
      <c r="H8" s="123" t="s">
        <v>29</v>
      </c>
      <c r="I8" s="121" t="s">
        <v>28</v>
      </c>
      <c r="J8" s="122" t="s">
        <v>29</v>
      </c>
      <c r="K8" s="121" t="s">
        <v>28</v>
      </c>
      <c r="L8" s="645"/>
      <c r="M8" s="635"/>
      <c r="N8" s="123" t="s">
        <v>29</v>
      </c>
      <c r="O8" s="121" t="s">
        <v>28</v>
      </c>
      <c r="P8" s="122" t="s">
        <v>29</v>
      </c>
      <c r="Q8" s="121" t="s">
        <v>28</v>
      </c>
      <c r="R8" s="645"/>
      <c r="S8" s="638"/>
      <c r="T8" s="123" t="s">
        <v>29</v>
      </c>
      <c r="U8" s="121" t="s">
        <v>28</v>
      </c>
      <c r="V8" s="122" t="s">
        <v>29</v>
      </c>
      <c r="W8" s="121" t="s">
        <v>28</v>
      </c>
      <c r="X8" s="645"/>
      <c r="Y8" s="651"/>
    </row>
    <row r="9" spans="1:25" s="703" customFormat="1" ht="18" customHeight="1" thickBot="1" thickTop="1">
      <c r="A9" s="708" t="s">
        <v>22</v>
      </c>
      <c r="B9" s="709">
        <f>B10+B20+B35+B45+B56+B61</f>
        <v>22065.239999999998</v>
      </c>
      <c r="C9" s="710">
        <f>C10+C20+C35+C45+C56+C61</f>
        <v>13636.585000000001</v>
      </c>
      <c r="D9" s="711">
        <f>D10+D20+D35+D45+D56+D61</f>
        <v>12241.455000000002</v>
      </c>
      <c r="E9" s="710">
        <f>E10+E20+E35+E45+E56+E61</f>
        <v>7078.786</v>
      </c>
      <c r="F9" s="711">
        <f aca="true" t="shared" si="0" ref="F9:F19">SUM(B9:E9)</f>
        <v>55022.066</v>
      </c>
      <c r="G9" s="712">
        <f aca="true" t="shared" si="1" ref="G9:G19">F9/$F$9</f>
        <v>1</v>
      </c>
      <c r="H9" s="709">
        <f>H10+H20+H35+H45+H56+H61</f>
        <v>26007.945999999993</v>
      </c>
      <c r="I9" s="710">
        <f>I10+I20+I35+I45+I56+I61</f>
        <v>14807.365000000002</v>
      </c>
      <c r="J9" s="711">
        <f>J10+J20+J35+J45+J56+J61</f>
        <v>5069.979</v>
      </c>
      <c r="K9" s="710">
        <f>K10+K20+K35+K45+K56+K61</f>
        <v>2636.1989999999996</v>
      </c>
      <c r="L9" s="711">
        <f aca="true" t="shared" si="2" ref="L9:L19">SUM(H9:K9)</f>
        <v>48521.488999999994</v>
      </c>
      <c r="M9" s="713">
        <f aca="true" t="shared" si="3" ref="M9:M22">IF(ISERROR(F9/L9-1),"         /0",(F9/L9-1))</f>
        <v>0.13397315568778212</v>
      </c>
      <c r="N9" s="709">
        <f>N10+N20+N35+N45+N56+N61</f>
        <v>182869.00300000003</v>
      </c>
      <c r="O9" s="710">
        <f>O10+O20+O35+O45+O56+O61</f>
        <v>103189.444</v>
      </c>
      <c r="P9" s="711">
        <f>P10+P20+P35+P45+P56+P61</f>
        <v>102685.24900000001</v>
      </c>
      <c r="Q9" s="710">
        <f>Q10+Q20+Q35+Q45+Q56+Q61</f>
        <v>43767.27700000001</v>
      </c>
      <c r="R9" s="711">
        <f aca="true" t="shared" si="4" ref="R9:R19">SUM(N9:Q9)</f>
        <v>432510.97300000006</v>
      </c>
      <c r="S9" s="712">
        <f aca="true" t="shared" si="5" ref="S9:S19">R9/$R$9</f>
        <v>1</v>
      </c>
      <c r="T9" s="709">
        <f>T10+T20+T35+T45+T56+T61</f>
        <v>209280.303</v>
      </c>
      <c r="U9" s="710">
        <f>U10+U20+U35+U45+U56+U61</f>
        <v>110230.98400000001</v>
      </c>
      <c r="V9" s="711">
        <f>V10+V20+V35+V45+V56+V61</f>
        <v>54574.49297000001</v>
      </c>
      <c r="W9" s="710">
        <f>W10+W20+W35+W45+W56+W61</f>
        <v>19550.024</v>
      </c>
      <c r="X9" s="711">
        <f aca="true" t="shared" si="6" ref="X9:X19">SUM(T9:W9)</f>
        <v>393635.80397</v>
      </c>
      <c r="Y9" s="714">
        <f>IF(ISERROR(R9/X9-1),"         /0",(R9/X9-1))</f>
        <v>0.09875923032896372</v>
      </c>
    </row>
    <row r="10" spans="1:25" s="112" customFormat="1" ht="19.5" customHeight="1" thickTop="1">
      <c r="A10" s="161" t="s">
        <v>56</v>
      </c>
      <c r="B10" s="158">
        <f>SUM(B11:B19)</f>
        <v>12137.335999999998</v>
      </c>
      <c r="C10" s="157">
        <f>SUM(C11:C19)</f>
        <v>4488.192</v>
      </c>
      <c r="D10" s="156">
        <f>SUM(D11:D19)</f>
        <v>10185.318000000001</v>
      </c>
      <c r="E10" s="157">
        <f>SUM(E11:E19)</f>
        <v>5526.655000000001</v>
      </c>
      <c r="F10" s="156">
        <f t="shared" si="0"/>
        <v>32337.500999999997</v>
      </c>
      <c r="G10" s="159">
        <f t="shared" si="1"/>
        <v>0.5877187708654924</v>
      </c>
      <c r="H10" s="158">
        <f>SUM(H11:H19)</f>
        <v>17190.538999999997</v>
      </c>
      <c r="I10" s="157">
        <f>SUM(I11:I19)</f>
        <v>6197.449</v>
      </c>
      <c r="J10" s="156">
        <f>SUM(J11:J19)</f>
        <v>3989.938</v>
      </c>
      <c r="K10" s="157">
        <f>SUM(K11:K19)</f>
        <v>1754.7449999999997</v>
      </c>
      <c r="L10" s="156">
        <f t="shared" si="2"/>
        <v>29132.671</v>
      </c>
      <c r="M10" s="160">
        <f t="shared" si="3"/>
        <v>0.11000810739255584</v>
      </c>
      <c r="N10" s="158">
        <f>SUM(N11:N19)</f>
        <v>110623.37200000002</v>
      </c>
      <c r="O10" s="157">
        <f>SUM(O11:O19)</f>
        <v>35934.624</v>
      </c>
      <c r="P10" s="156">
        <f>SUM(P11:P19)</f>
        <v>89265.02900000002</v>
      </c>
      <c r="Q10" s="157">
        <f>SUM(Q11:Q19)</f>
        <v>34459.88</v>
      </c>
      <c r="R10" s="156">
        <f t="shared" si="4"/>
        <v>270282.905</v>
      </c>
      <c r="S10" s="159">
        <f t="shared" si="5"/>
        <v>0.6249157174562597</v>
      </c>
      <c r="T10" s="158">
        <f>SUM(T11:T19)</f>
        <v>144138.17099999997</v>
      </c>
      <c r="U10" s="157">
        <f>SUM(U11:U19)</f>
        <v>47196.672</v>
      </c>
      <c r="V10" s="156">
        <f>SUM(V11:V19)</f>
        <v>49316.29097000001</v>
      </c>
      <c r="W10" s="157">
        <f>SUM(W11:W19)</f>
        <v>16056.719000000001</v>
      </c>
      <c r="X10" s="156">
        <f t="shared" si="6"/>
        <v>256707.85296999998</v>
      </c>
      <c r="Y10" s="155">
        <f aca="true" t="shared" si="7" ref="Y10:Y19">IF(ISERROR(R10/X10-1),"         /0",IF(R10/X10&gt;5,"  *  ",(R10/X10-1)))</f>
        <v>0.05288132744262586</v>
      </c>
    </row>
    <row r="11" spans="1:25" ht="19.5" customHeight="1">
      <c r="A11" s="259" t="s">
        <v>276</v>
      </c>
      <c r="B11" s="260">
        <v>7895.469000000001</v>
      </c>
      <c r="C11" s="261">
        <v>2866.4049999999997</v>
      </c>
      <c r="D11" s="262">
        <v>7157.156000000001</v>
      </c>
      <c r="E11" s="261">
        <v>4712.144</v>
      </c>
      <c r="F11" s="262">
        <f t="shared" si="0"/>
        <v>22631.174</v>
      </c>
      <c r="G11" s="263">
        <f t="shared" si="1"/>
        <v>0.4113108729868486</v>
      </c>
      <c r="H11" s="260">
        <v>10714.881999999998</v>
      </c>
      <c r="I11" s="261">
        <v>4298.371999999999</v>
      </c>
      <c r="J11" s="262">
        <v>3702.159</v>
      </c>
      <c r="K11" s="261">
        <v>1706.2489999999998</v>
      </c>
      <c r="L11" s="262">
        <f t="shared" si="2"/>
        <v>20421.661999999997</v>
      </c>
      <c r="M11" s="264">
        <f t="shared" si="3"/>
        <v>0.10819452403041452</v>
      </c>
      <c r="N11" s="260">
        <v>72426.53300000001</v>
      </c>
      <c r="O11" s="261">
        <v>23021.965000000004</v>
      </c>
      <c r="P11" s="262">
        <v>69428.77800000002</v>
      </c>
      <c r="Q11" s="261">
        <v>28949.402999999995</v>
      </c>
      <c r="R11" s="262">
        <f t="shared" si="4"/>
        <v>193826.67900000003</v>
      </c>
      <c r="S11" s="263">
        <f t="shared" si="5"/>
        <v>0.4481428012232189</v>
      </c>
      <c r="T11" s="260">
        <v>92252.506</v>
      </c>
      <c r="U11" s="261">
        <v>32789.922000000006</v>
      </c>
      <c r="V11" s="262">
        <v>38977.94397000001</v>
      </c>
      <c r="W11" s="261">
        <v>12890.501999999999</v>
      </c>
      <c r="X11" s="262">
        <f t="shared" si="6"/>
        <v>176910.87397000002</v>
      </c>
      <c r="Y11" s="265">
        <f t="shared" si="7"/>
        <v>0.09561766696641016</v>
      </c>
    </row>
    <row r="12" spans="1:25" ht="19.5" customHeight="1">
      <c r="A12" s="266" t="s">
        <v>277</v>
      </c>
      <c r="B12" s="267">
        <v>3235.3509999999997</v>
      </c>
      <c r="C12" s="268">
        <v>78.809</v>
      </c>
      <c r="D12" s="269">
        <v>2890.082</v>
      </c>
      <c r="E12" s="268">
        <v>541.365</v>
      </c>
      <c r="F12" s="269">
        <f t="shared" si="0"/>
        <v>6745.607</v>
      </c>
      <c r="G12" s="270">
        <f t="shared" si="1"/>
        <v>0.122598213596705</v>
      </c>
      <c r="H12" s="267">
        <v>5745.406</v>
      </c>
      <c r="I12" s="268">
        <v>370.653</v>
      </c>
      <c r="J12" s="269">
        <v>193.303</v>
      </c>
      <c r="K12" s="268">
        <v>8.598</v>
      </c>
      <c r="L12" s="269">
        <f t="shared" si="2"/>
        <v>6317.96</v>
      </c>
      <c r="M12" s="271">
        <f t="shared" si="3"/>
        <v>0.06768751305801235</v>
      </c>
      <c r="N12" s="267">
        <v>31618.690000000002</v>
      </c>
      <c r="O12" s="268">
        <v>1620.8200000000002</v>
      </c>
      <c r="P12" s="269">
        <v>17511.042</v>
      </c>
      <c r="Q12" s="268">
        <v>2552.59</v>
      </c>
      <c r="R12" s="269">
        <f t="shared" si="4"/>
        <v>53303.14200000001</v>
      </c>
      <c r="S12" s="270">
        <f t="shared" si="5"/>
        <v>0.12324113219666222</v>
      </c>
      <c r="T12" s="267">
        <v>41786.773</v>
      </c>
      <c r="U12" s="268">
        <v>3037.734</v>
      </c>
      <c r="V12" s="269">
        <v>7135.511</v>
      </c>
      <c r="W12" s="268">
        <v>495.003</v>
      </c>
      <c r="X12" s="269">
        <f t="shared" si="6"/>
        <v>52455.02099999999</v>
      </c>
      <c r="Y12" s="272">
        <f t="shared" si="7"/>
        <v>0.016168537993722643</v>
      </c>
    </row>
    <row r="13" spans="1:25" ht="19.5" customHeight="1">
      <c r="A13" s="266" t="s">
        <v>280</v>
      </c>
      <c r="B13" s="267">
        <v>503.666</v>
      </c>
      <c r="C13" s="268">
        <v>218.702</v>
      </c>
      <c r="D13" s="269">
        <v>0</v>
      </c>
      <c r="E13" s="268">
        <v>0</v>
      </c>
      <c r="F13" s="269">
        <f t="shared" si="0"/>
        <v>722.3679999999999</v>
      </c>
      <c r="G13" s="270">
        <f t="shared" si="1"/>
        <v>0.013128696403366604</v>
      </c>
      <c r="H13" s="267">
        <v>302.293</v>
      </c>
      <c r="I13" s="268">
        <v>177.947</v>
      </c>
      <c r="J13" s="269"/>
      <c r="K13" s="268"/>
      <c r="L13" s="269">
        <f t="shared" si="2"/>
        <v>480.24</v>
      </c>
      <c r="M13" s="271">
        <f>IF(ISERROR(F13/L13-1),"         /0",(F13/L13-1))</f>
        <v>0.5041812427119772</v>
      </c>
      <c r="N13" s="267">
        <v>2796.3689999999997</v>
      </c>
      <c r="O13" s="268">
        <v>1444.536</v>
      </c>
      <c r="P13" s="269">
        <v>0</v>
      </c>
      <c r="Q13" s="268">
        <v>0</v>
      </c>
      <c r="R13" s="269">
        <f t="shared" si="4"/>
        <v>4240.905</v>
      </c>
      <c r="S13" s="270">
        <f t="shared" si="5"/>
        <v>0.009805311922109313</v>
      </c>
      <c r="T13" s="267">
        <v>2114.4829999999997</v>
      </c>
      <c r="U13" s="268">
        <v>1132.2759999999998</v>
      </c>
      <c r="V13" s="269">
        <v>0</v>
      </c>
      <c r="W13" s="268">
        <v>0</v>
      </c>
      <c r="X13" s="269">
        <f t="shared" si="6"/>
        <v>3246.7589999999996</v>
      </c>
      <c r="Y13" s="272">
        <f t="shared" si="7"/>
        <v>0.3061964254199343</v>
      </c>
    </row>
    <row r="14" spans="1:25" ht="19.5" customHeight="1">
      <c r="A14" s="266" t="s">
        <v>285</v>
      </c>
      <c r="B14" s="267">
        <v>256.946</v>
      </c>
      <c r="C14" s="268">
        <v>249.639</v>
      </c>
      <c r="D14" s="269">
        <v>0</v>
      </c>
      <c r="E14" s="268">
        <v>0</v>
      </c>
      <c r="F14" s="269">
        <f>SUM(B14:E14)</f>
        <v>506.58500000000004</v>
      </c>
      <c r="G14" s="270">
        <f>F14/$F$9</f>
        <v>0.009206942538290002</v>
      </c>
      <c r="H14" s="267">
        <v>154.261</v>
      </c>
      <c r="I14" s="268">
        <v>102.486</v>
      </c>
      <c r="J14" s="269"/>
      <c r="K14" s="268"/>
      <c r="L14" s="269">
        <f>SUM(H14:K14)</f>
        <v>256.747</v>
      </c>
      <c r="M14" s="271">
        <f>IF(ISERROR(F14/L14-1),"         /0",(F14/L14-1))</f>
        <v>0.973090240587037</v>
      </c>
      <c r="N14" s="267">
        <v>1737.3229999999999</v>
      </c>
      <c r="O14" s="268">
        <v>1181.731</v>
      </c>
      <c r="P14" s="269">
        <v>94.301</v>
      </c>
      <c r="Q14" s="268">
        <v>24.586</v>
      </c>
      <c r="R14" s="269">
        <f>SUM(N14:Q14)</f>
        <v>3037.941</v>
      </c>
      <c r="S14" s="270">
        <f>R14/$R$9</f>
        <v>0.007023962834811128</v>
      </c>
      <c r="T14" s="267">
        <v>1148.096</v>
      </c>
      <c r="U14" s="268">
        <v>970.993</v>
      </c>
      <c r="V14" s="269"/>
      <c r="W14" s="268">
        <v>0</v>
      </c>
      <c r="X14" s="269">
        <f>SUM(T14:W14)</f>
        <v>2119.089</v>
      </c>
      <c r="Y14" s="272">
        <f>IF(ISERROR(R14/X14-1),"         /0",IF(R14/X14&gt;5,"  *  ",(R14/X14-1)))</f>
        <v>0.4336070830437042</v>
      </c>
    </row>
    <row r="15" spans="1:25" ht="19.5" customHeight="1">
      <c r="A15" s="266" t="s">
        <v>279</v>
      </c>
      <c r="B15" s="267">
        <v>15.05</v>
      </c>
      <c r="C15" s="268">
        <v>385.044</v>
      </c>
      <c r="D15" s="269">
        <v>0</v>
      </c>
      <c r="E15" s="268">
        <v>0</v>
      </c>
      <c r="F15" s="269">
        <f>SUM(B15:E15)</f>
        <v>400.094</v>
      </c>
      <c r="G15" s="270">
        <f>F15/$F$9</f>
        <v>0.007271519030201447</v>
      </c>
      <c r="H15" s="267">
        <v>17.122</v>
      </c>
      <c r="I15" s="268">
        <v>402.664</v>
      </c>
      <c r="J15" s="269"/>
      <c r="K15" s="268"/>
      <c r="L15" s="269">
        <f>SUM(H15:K15)</f>
        <v>419.786</v>
      </c>
      <c r="M15" s="271">
        <f>IF(ISERROR(F15/L15-1),"         /0",(F15/L15-1))</f>
        <v>-0.046909615851886466</v>
      </c>
      <c r="N15" s="267">
        <v>137.19899999999998</v>
      </c>
      <c r="O15" s="268">
        <v>2894.545</v>
      </c>
      <c r="P15" s="269">
        <v>0</v>
      </c>
      <c r="Q15" s="268">
        <v>0</v>
      </c>
      <c r="R15" s="269">
        <f>SUM(N15:Q15)</f>
        <v>3031.744</v>
      </c>
      <c r="S15" s="270">
        <f>R15/$R$9</f>
        <v>0.007009634874627793</v>
      </c>
      <c r="T15" s="267">
        <v>153.55</v>
      </c>
      <c r="U15" s="268">
        <v>2999.912</v>
      </c>
      <c r="V15" s="269">
        <v>0</v>
      </c>
      <c r="W15" s="268">
        <v>0</v>
      </c>
      <c r="X15" s="269">
        <f>SUM(T15:W15)</f>
        <v>3153.462</v>
      </c>
      <c r="Y15" s="272">
        <f>IF(ISERROR(R15/X15-1),"         /0",IF(R15/X15&gt;5,"  *  ",(R15/X15-1)))</f>
        <v>-0.03859821364582794</v>
      </c>
    </row>
    <row r="16" spans="1:25" ht="19.5" customHeight="1">
      <c r="A16" s="266" t="s">
        <v>283</v>
      </c>
      <c r="B16" s="267">
        <v>35.3</v>
      </c>
      <c r="C16" s="268">
        <v>230.937</v>
      </c>
      <c r="D16" s="269">
        <v>0</v>
      </c>
      <c r="E16" s="268">
        <v>0</v>
      </c>
      <c r="F16" s="269">
        <f>SUM(B16:E16)</f>
        <v>266.237</v>
      </c>
      <c r="G16" s="270">
        <f>F16/$F$9</f>
        <v>0.0048387314282237245</v>
      </c>
      <c r="H16" s="267">
        <v>29.108</v>
      </c>
      <c r="I16" s="268">
        <v>238.456</v>
      </c>
      <c r="J16" s="269"/>
      <c r="K16" s="268"/>
      <c r="L16" s="269">
        <f>SUM(H16:K16)</f>
        <v>267.56399999999996</v>
      </c>
      <c r="M16" s="271">
        <f>IF(ISERROR(F16/L16-1),"         /0",(F16/L16-1))</f>
        <v>-0.004959561076975705</v>
      </c>
      <c r="N16" s="267">
        <v>236.99</v>
      </c>
      <c r="O16" s="268">
        <v>2216.625</v>
      </c>
      <c r="P16" s="269">
        <v>0</v>
      </c>
      <c r="Q16" s="268">
        <v>0</v>
      </c>
      <c r="R16" s="269">
        <f>SUM(N16:Q16)</f>
        <v>2453.615</v>
      </c>
      <c r="S16" s="270">
        <f>R16/$R$9</f>
        <v>0.005672954336814015</v>
      </c>
      <c r="T16" s="267">
        <v>224.418</v>
      </c>
      <c r="U16" s="268">
        <v>1821.2959999999996</v>
      </c>
      <c r="V16" s="269">
        <v>0</v>
      </c>
      <c r="W16" s="268">
        <v>0</v>
      </c>
      <c r="X16" s="269">
        <f>SUM(T16:W16)</f>
        <v>2045.7139999999995</v>
      </c>
      <c r="Y16" s="272">
        <f>IF(ISERROR(R16/X16-1),"         /0",IF(R16/X16&gt;5,"  *  ",(R16/X16-1)))</f>
        <v>0.1993929747755554</v>
      </c>
    </row>
    <row r="17" spans="1:25" ht="19.5" customHeight="1">
      <c r="A17" s="266" t="s">
        <v>291</v>
      </c>
      <c r="B17" s="267">
        <v>51.308</v>
      </c>
      <c r="C17" s="268">
        <v>6.653</v>
      </c>
      <c r="D17" s="269">
        <v>0</v>
      </c>
      <c r="E17" s="268">
        <v>159.377</v>
      </c>
      <c r="F17" s="269">
        <f t="shared" si="0"/>
        <v>217.33800000000002</v>
      </c>
      <c r="G17" s="270">
        <f t="shared" si="1"/>
        <v>0.003950015253880144</v>
      </c>
      <c r="H17" s="267">
        <v>47.471</v>
      </c>
      <c r="I17" s="268">
        <v>2.692</v>
      </c>
      <c r="J17" s="269"/>
      <c r="K17" s="268"/>
      <c r="L17" s="269">
        <f t="shared" si="2"/>
        <v>50.163</v>
      </c>
      <c r="M17" s="271">
        <f t="shared" si="3"/>
        <v>3.3326356079181876</v>
      </c>
      <c r="N17" s="267">
        <v>428.84599999999995</v>
      </c>
      <c r="O17" s="268">
        <v>31.509</v>
      </c>
      <c r="P17" s="269"/>
      <c r="Q17" s="268">
        <v>1539.6999999999998</v>
      </c>
      <c r="R17" s="269">
        <f t="shared" si="4"/>
        <v>2000.0549999999998</v>
      </c>
      <c r="S17" s="270">
        <f t="shared" si="5"/>
        <v>0.004624287301029931</v>
      </c>
      <c r="T17" s="267">
        <v>384.394</v>
      </c>
      <c r="U17" s="268">
        <v>27.808</v>
      </c>
      <c r="V17" s="269"/>
      <c r="W17" s="268"/>
      <c r="X17" s="269">
        <f t="shared" si="6"/>
        <v>412.202</v>
      </c>
      <c r="Y17" s="272">
        <f t="shared" si="7"/>
        <v>3.8521234734426324</v>
      </c>
    </row>
    <row r="18" spans="1:25" ht="19.5" customHeight="1">
      <c r="A18" s="266" t="s">
        <v>289</v>
      </c>
      <c r="B18" s="267">
        <v>45.381</v>
      </c>
      <c r="C18" s="268">
        <v>77.19</v>
      </c>
      <c r="D18" s="269">
        <v>0</v>
      </c>
      <c r="E18" s="268">
        <v>0</v>
      </c>
      <c r="F18" s="269">
        <f t="shared" si="0"/>
        <v>122.571</v>
      </c>
      <c r="G18" s="270">
        <f t="shared" si="1"/>
        <v>0.0022276698952016813</v>
      </c>
      <c r="H18" s="267">
        <v>96.958</v>
      </c>
      <c r="I18" s="268">
        <v>122.929</v>
      </c>
      <c r="J18" s="269"/>
      <c r="K18" s="268"/>
      <c r="L18" s="269">
        <f t="shared" si="2"/>
        <v>219.887</v>
      </c>
      <c r="M18" s="271">
        <f t="shared" si="3"/>
        <v>-0.44257277601677225</v>
      </c>
      <c r="N18" s="267">
        <v>299.50699999999995</v>
      </c>
      <c r="O18" s="268">
        <v>679.002</v>
      </c>
      <c r="P18" s="269"/>
      <c r="Q18" s="268"/>
      <c r="R18" s="269">
        <f t="shared" si="4"/>
        <v>978.5089999999999</v>
      </c>
      <c r="S18" s="270">
        <f t="shared" si="5"/>
        <v>0.0022623911555649705</v>
      </c>
      <c r="T18" s="267">
        <v>921.4929999999998</v>
      </c>
      <c r="U18" s="268">
        <v>816.9240000000001</v>
      </c>
      <c r="V18" s="269"/>
      <c r="W18" s="268"/>
      <c r="X18" s="269">
        <f t="shared" si="6"/>
        <v>1738.417</v>
      </c>
      <c r="Y18" s="272">
        <f t="shared" si="7"/>
        <v>-0.4371264201857207</v>
      </c>
    </row>
    <row r="19" spans="1:25" ht="19.5" customHeight="1" thickBot="1">
      <c r="A19" s="266" t="s">
        <v>275</v>
      </c>
      <c r="B19" s="267">
        <v>98.865</v>
      </c>
      <c r="C19" s="268">
        <v>374.813</v>
      </c>
      <c r="D19" s="269">
        <v>138.08</v>
      </c>
      <c r="E19" s="268">
        <v>113.769</v>
      </c>
      <c r="F19" s="269">
        <f t="shared" si="0"/>
        <v>725.527</v>
      </c>
      <c r="G19" s="270">
        <f t="shared" si="1"/>
        <v>0.013186109732775212</v>
      </c>
      <c r="H19" s="267">
        <v>83.03800000000001</v>
      </c>
      <c r="I19" s="268">
        <v>481.25</v>
      </c>
      <c r="J19" s="269">
        <v>94.476</v>
      </c>
      <c r="K19" s="268">
        <v>39.898</v>
      </c>
      <c r="L19" s="269">
        <f t="shared" si="2"/>
        <v>698.662</v>
      </c>
      <c r="M19" s="271">
        <f t="shared" si="3"/>
        <v>0.0384520698134434</v>
      </c>
      <c r="N19" s="267">
        <v>941.9150000000004</v>
      </c>
      <c r="O19" s="268">
        <v>2843.8910000000005</v>
      </c>
      <c r="P19" s="269">
        <v>2230.908</v>
      </c>
      <c r="Q19" s="268">
        <v>1393.601</v>
      </c>
      <c r="R19" s="269">
        <f t="shared" si="4"/>
        <v>7410.3150000000005</v>
      </c>
      <c r="S19" s="270">
        <f t="shared" si="5"/>
        <v>0.017133241611421497</v>
      </c>
      <c r="T19" s="267">
        <v>5152.4580000000005</v>
      </c>
      <c r="U19" s="268">
        <v>3599.8070000000002</v>
      </c>
      <c r="V19" s="269">
        <v>3202.8360000000007</v>
      </c>
      <c r="W19" s="268">
        <v>2671.214000000001</v>
      </c>
      <c r="X19" s="269">
        <f t="shared" si="6"/>
        <v>14626.315000000002</v>
      </c>
      <c r="Y19" s="272">
        <f t="shared" si="7"/>
        <v>-0.4933573494075576</v>
      </c>
    </row>
    <row r="20" spans="1:25" s="112" customFormat="1" ht="19.5" customHeight="1">
      <c r="A20" s="119" t="s">
        <v>55</v>
      </c>
      <c r="B20" s="116">
        <f>SUM(B21:B34)</f>
        <v>4472.68</v>
      </c>
      <c r="C20" s="115">
        <f>SUM(C21:C34)</f>
        <v>4331.504</v>
      </c>
      <c r="D20" s="114">
        <f>SUM(D21:D34)</f>
        <v>605.856</v>
      </c>
      <c r="E20" s="115">
        <f>SUM(E21:E34)</f>
        <v>150.846</v>
      </c>
      <c r="F20" s="114">
        <f aca="true" t="shared" si="8" ref="F20:F61">SUM(B20:E20)</f>
        <v>9560.886</v>
      </c>
      <c r="G20" s="117">
        <f aca="true" t="shared" si="9" ref="G20:G61">F20/$F$9</f>
        <v>0.17376457656097466</v>
      </c>
      <c r="H20" s="116">
        <f>SUM(H21:H34)</f>
        <v>4328.634999999999</v>
      </c>
      <c r="I20" s="115">
        <f>SUM(I21:I34)</f>
        <v>4363.359</v>
      </c>
      <c r="J20" s="114">
        <f>SUM(J21:J34)</f>
        <v>216.76100000000002</v>
      </c>
      <c r="K20" s="115">
        <f>SUM(K21:K34)</f>
        <v>99.236</v>
      </c>
      <c r="L20" s="114">
        <f aca="true" t="shared" si="10" ref="L20:L60">SUM(H20:K20)</f>
        <v>9007.991</v>
      </c>
      <c r="M20" s="118">
        <f t="shared" si="3"/>
        <v>0.06137828068433904</v>
      </c>
      <c r="N20" s="116">
        <f>SUM(N21:N34)</f>
        <v>29958.254</v>
      </c>
      <c r="O20" s="115">
        <f>SUM(O21:O34)</f>
        <v>32381.705000000005</v>
      </c>
      <c r="P20" s="114">
        <f>SUM(P21:P34)</f>
        <v>4430.882000000001</v>
      </c>
      <c r="Q20" s="115">
        <f>SUM(Q21:Q34)</f>
        <v>2085.872</v>
      </c>
      <c r="R20" s="114">
        <f aca="true" t="shared" si="11" ref="R20:R61">SUM(N20:Q20)</f>
        <v>68856.713</v>
      </c>
      <c r="S20" s="117">
        <f aca="true" t="shared" si="12" ref="S20:S61">R20/$R$9</f>
        <v>0.15920223369685466</v>
      </c>
      <c r="T20" s="116">
        <f>SUM(T21:T34)</f>
        <v>30562.015</v>
      </c>
      <c r="U20" s="115">
        <f>SUM(U21:U34)</f>
        <v>33893.58</v>
      </c>
      <c r="V20" s="114">
        <f>SUM(V21:V34)</f>
        <v>1576.201</v>
      </c>
      <c r="W20" s="115">
        <f>SUM(W21:W34)</f>
        <v>863.764</v>
      </c>
      <c r="X20" s="114">
        <f aca="true" t="shared" si="13" ref="X20:X61">SUM(T20:W20)</f>
        <v>66895.56</v>
      </c>
      <c r="Y20" s="113">
        <f aca="true" t="shared" si="14" ref="Y20:Y61">IF(ISERROR(R20/X20-1),"         /0",IF(R20/X20&gt;5,"  *  ",(R20/X20-1)))</f>
        <v>0.029316639250796417</v>
      </c>
    </row>
    <row r="21" spans="1:25" ht="19.5" customHeight="1">
      <c r="A21" s="259" t="s">
        <v>301</v>
      </c>
      <c r="B21" s="260">
        <v>603.248</v>
      </c>
      <c r="C21" s="261">
        <v>1066.8200000000002</v>
      </c>
      <c r="D21" s="262">
        <v>71.938</v>
      </c>
      <c r="E21" s="261">
        <v>0</v>
      </c>
      <c r="F21" s="262">
        <f t="shared" si="8"/>
        <v>1742.0060000000003</v>
      </c>
      <c r="G21" s="263">
        <f t="shared" si="9"/>
        <v>0.03166013431774809</v>
      </c>
      <c r="H21" s="260">
        <v>650.75</v>
      </c>
      <c r="I21" s="261">
        <v>1072.681</v>
      </c>
      <c r="J21" s="262"/>
      <c r="K21" s="261"/>
      <c r="L21" s="262">
        <f t="shared" si="10"/>
        <v>1723.431</v>
      </c>
      <c r="M21" s="264">
        <f t="shared" si="3"/>
        <v>0.010777919162415106</v>
      </c>
      <c r="N21" s="260">
        <v>3920.798</v>
      </c>
      <c r="O21" s="261">
        <v>8094.196000000001</v>
      </c>
      <c r="P21" s="262">
        <v>704.368</v>
      </c>
      <c r="Q21" s="261">
        <v>104.075</v>
      </c>
      <c r="R21" s="262">
        <f t="shared" si="11"/>
        <v>12823.437000000002</v>
      </c>
      <c r="S21" s="263">
        <f t="shared" si="12"/>
        <v>0.029648813094968574</v>
      </c>
      <c r="T21" s="280">
        <v>4550.383</v>
      </c>
      <c r="U21" s="261">
        <v>7827.042999999999</v>
      </c>
      <c r="V21" s="262">
        <v>107.79599999999999</v>
      </c>
      <c r="W21" s="261">
        <v>51.963</v>
      </c>
      <c r="X21" s="262">
        <f t="shared" si="13"/>
        <v>12537.185</v>
      </c>
      <c r="Y21" s="265">
        <f t="shared" si="14"/>
        <v>0.022832238656445014</v>
      </c>
    </row>
    <row r="22" spans="1:25" ht="19.5" customHeight="1">
      <c r="A22" s="266" t="s">
        <v>302</v>
      </c>
      <c r="B22" s="267">
        <v>774.9200000000001</v>
      </c>
      <c r="C22" s="268">
        <v>688.789</v>
      </c>
      <c r="D22" s="269">
        <v>252.237</v>
      </c>
      <c r="E22" s="268">
        <v>21.25</v>
      </c>
      <c r="F22" s="269">
        <f t="shared" si="8"/>
        <v>1737.1960000000001</v>
      </c>
      <c r="G22" s="270">
        <f t="shared" si="9"/>
        <v>0.03157271484498601</v>
      </c>
      <c r="H22" s="267">
        <v>735.5889999999999</v>
      </c>
      <c r="I22" s="268">
        <v>685.7829999999999</v>
      </c>
      <c r="J22" s="269">
        <v>0</v>
      </c>
      <c r="K22" s="268">
        <v>0</v>
      </c>
      <c r="L22" s="269">
        <f t="shared" si="10"/>
        <v>1421.3719999999998</v>
      </c>
      <c r="M22" s="271">
        <f t="shared" si="3"/>
        <v>0.22219658189411384</v>
      </c>
      <c r="N22" s="267">
        <v>4624.295</v>
      </c>
      <c r="O22" s="268">
        <v>4524.410000000002</v>
      </c>
      <c r="P22" s="269">
        <v>2142.338</v>
      </c>
      <c r="Q22" s="268">
        <v>197.42399999999998</v>
      </c>
      <c r="R22" s="269">
        <f t="shared" si="11"/>
        <v>11488.467</v>
      </c>
      <c r="S22" s="270">
        <f t="shared" si="12"/>
        <v>0.02656225556617265</v>
      </c>
      <c r="T22" s="281">
        <v>5040.593</v>
      </c>
      <c r="U22" s="268">
        <v>4322.581999999999</v>
      </c>
      <c r="V22" s="269">
        <v>5.878</v>
      </c>
      <c r="W22" s="268">
        <v>120.168</v>
      </c>
      <c r="X22" s="269">
        <f t="shared" si="13"/>
        <v>9489.221</v>
      </c>
      <c r="Y22" s="272">
        <f t="shared" si="14"/>
        <v>0.21068599835539725</v>
      </c>
    </row>
    <row r="23" spans="1:25" ht="19.5" customHeight="1">
      <c r="A23" s="266" t="s">
        <v>303</v>
      </c>
      <c r="B23" s="267">
        <v>677.409</v>
      </c>
      <c r="C23" s="268">
        <v>594.924</v>
      </c>
      <c r="D23" s="269">
        <v>224.257</v>
      </c>
      <c r="E23" s="268">
        <v>0</v>
      </c>
      <c r="F23" s="269">
        <f t="shared" si="8"/>
        <v>1496.5900000000001</v>
      </c>
      <c r="G23" s="270">
        <f t="shared" si="9"/>
        <v>0.0271998147070668</v>
      </c>
      <c r="H23" s="267">
        <v>798.9590000000001</v>
      </c>
      <c r="I23" s="268">
        <v>463.683</v>
      </c>
      <c r="J23" s="269">
        <v>216.461</v>
      </c>
      <c r="K23" s="268"/>
      <c r="L23" s="269">
        <f t="shared" si="10"/>
        <v>1479.103</v>
      </c>
      <c r="M23" s="271" t="s">
        <v>45</v>
      </c>
      <c r="N23" s="267">
        <v>5286.728</v>
      </c>
      <c r="O23" s="268">
        <v>4255.374000000001</v>
      </c>
      <c r="P23" s="269">
        <v>1291.341</v>
      </c>
      <c r="Q23" s="268">
        <v>396.484</v>
      </c>
      <c r="R23" s="269">
        <f t="shared" si="11"/>
        <v>11229.927000000001</v>
      </c>
      <c r="S23" s="270">
        <f t="shared" si="12"/>
        <v>0.025964490385310988</v>
      </c>
      <c r="T23" s="281">
        <v>5910.697999999999</v>
      </c>
      <c r="U23" s="268">
        <v>7328.805999999999</v>
      </c>
      <c r="V23" s="269">
        <v>1147.165</v>
      </c>
      <c r="W23" s="268">
        <v>52.791000000000004</v>
      </c>
      <c r="X23" s="269">
        <f t="shared" si="13"/>
        <v>14439.459999999997</v>
      </c>
      <c r="Y23" s="272">
        <f t="shared" si="14"/>
        <v>-0.2222751404830926</v>
      </c>
    </row>
    <row r="24" spans="1:25" ht="19.5" customHeight="1">
      <c r="A24" s="266" t="s">
        <v>306</v>
      </c>
      <c r="B24" s="267">
        <v>645.014</v>
      </c>
      <c r="C24" s="268">
        <v>400.286</v>
      </c>
      <c r="D24" s="269">
        <v>0</v>
      </c>
      <c r="E24" s="268">
        <v>4.22</v>
      </c>
      <c r="F24" s="269">
        <f t="shared" si="8"/>
        <v>1049.52</v>
      </c>
      <c r="G24" s="270">
        <f t="shared" si="9"/>
        <v>0.019074529117100038</v>
      </c>
      <c r="H24" s="267">
        <v>614.192</v>
      </c>
      <c r="I24" s="268">
        <v>376.424</v>
      </c>
      <c r="J24" s="269"/>
      <c r="K24" s="268">
        <v>60.13</v>
      </c>
      <c r="L24" s="269">
        <f t="shared" si="10"/>
        <v>1050.746</v>
      </c>
      <c r="M24" s="271">
        <f aca="true" t="shared" si="15" ref="M24:M42">IF(ISERROR(F24/L24-1),"         /0",(F24/L24-1))</f>
        <v>-0.0011667900710543577</v>
      </c>
      <c r="N24" s="267">
        <v>4396.058</v>
      </c>
      <c r="O24" s="268">
        <v>2922.887999999999</v>
      </c>
      <c r="P24" s="269">
        <v>0</v>
      </c>
      <c r="Q24" s="268">
        <v>82.122</v>
      </c>
      <c r="R24" s="269">
        <f t="shared" si="11"/>
        <v>7401.067999999999</v>
      </c>
      <c r="S24" s="270">
        <f t="shared" si="12"/>
        <v>0.017111861807029803</v>
      </c>
      <c r="T24" s="281">
        <v>4042.793</v>
      </c>
      <c r="U24" s="268">
        <v>3130.2200000000003</v>
      </c>
      <c r="V24" s="269">
        <v>6.735</v>
      </c>
      <c r="W24" s="268">
        <v>261.221</v>
      </c>
      <c r="X24" s="269">
        <f t="shared" si="13"/>
        <v>7440.969000000001</v>
      </c>
      <c r="Y24" s="272">
        <f t="shared" si="14"/>
        <v>-0.005362339232968361</v>
      </c>
    </row>
    <row r="25" spans="1:25" ht="19.5" customHeight="1">
      <c r="A25" s="266" t="s">
        <v>304</v>
      </c>
      <c r="B25" s="267">
        <v>473.41</v>
      </c>
      <c r="C25" s="268">
        <v>435.258</v>
      </c>
      <c r="D25" s="269">
        <v>0</v>
      </c>
      <c r="E25" s="268">
        <v>33.902</v>
      </c>
      <c r="F25" s="269">
        <f t="shared" si="8"/>
        <v>942.57</v>
      </c>
      <c r="G25" s="270">
        <f t="shared" si="9"/>
        <v>0.017130763501319635</v>
      </c>
      <c r="H25" s="267">
        <v>436.419</v>
      </c>
      <c r="I25" s="268">
        <v>243.46300000000002</v>
      </c>
      <c r="J25" s="269"/>
      <c r="K25" s="268">
        <v>7.678</v>
      </c>
      <c r="L25" s="269">
        <f t="shared" si="10"/>
        <v>687.5600000000001</v>
      </c>
      <c r="M25" s="271">
        <f t="shared" si="15"/>
        <v>0.3708912676711851</v>
      </c>
      <c r="N25" s="267">
        <v>2571.3660000000004</v>
      </c>
      <c r="O25" s="268">
        <v>2701.233</v>
      </c>
      <c r="P25" s="269">
        <v>0</v>
      </c>
      <c r="Q25" s="268">
        <v>114.73100000000001</v>
      </c>
      <c r="R25" s="269">
        <f t="shared" si="11"/>
        <v>5387.33</v>
      </c>
      <c r="S25" s="270">
        <f t="shared" si="12"/>
        <v>0.012455938314425145</v>
      </c>
      <c r="T25" s="281">
        <v>1896.6399999999999</v>
      </c>
      <c r="U25" s="268">
        <v>1508.736</v>
      </c>
      <c r="V25" s="269">
        <v>0</v>
      </c>
      <c r="W25" s="268">
        <v>17.874</v>
      </c>
      <c r="X25" s="269">
        <f t="shared" si="13"/>
        <v>3423.25</v>
      </c>
      <c r="Y25" s="272">
        <f t="shared" si="14"/>
        <v>0.5737471700869057</v>
      </c>
    </row>
    <row r="26" spans="1:25" ht="19.5" customHeight="1">
      <c r="A26" s="266" t="s">
        <v>392</v>
      </c>
      <c r="B26" s="267">
        <v>0</v>
      </c>
      <c r="C26" s="268">
        <v>616.0409999999999</v>
      </c>
      <c r="D26" s="269">
        <v>0</v>
      </c>
      <c r="E26" s="268">
        <v>0</v>
      </c>
      <c r="F26" s="269">
        <f>SUM(B26:E26)</f>
        <v>616.0409999999999</v>
      </c>
      <c r="G26" s="270">
        <f>F26/$F$9</f>
        <v>0.011196253517634178</v>
      </c>
      <c r="H26" s="267"/>
      <c r="I26" s="268">
        <v>693.7460000000001</v>
      </c>
      <c r="J26" s="269"/>
      <c r="K26" s="268"/>
      <c r="L26" s="269">
        <f>SUM(H26:K26)</f>
        <v>693.7460000000001</v>
      </c>
      <c r="M26" s="271">
        <f>IF(ISERROR(F26/L26-1),"         /0",(F26/L26-1))</f>
        <v>-0.11200785301825189</v>
      </c>
      <c r="N26" s="267">
        <v>42.846</v>
      </c>
      <c r="O26" s="268">
        <v>4412.106</v>
      </c>
      <c r="P26" s="269">
        <v>30.041</v>
      </c>
      <c r="Q26" s="268">
        <v>112.17599999999999</v>
      </c>
      <c r="R26" s="269">
        <f>SUM(N26:Q26)</f>
        <v>4597.169</v>
      </c>
      <c r="S26" s="270">
        <f>R26/$R$9</f>
        <v>0.010629022815566807</v>
      </c>
      <c r="T26" s="281">
        <v>42.185</v>
      </c>
      <c r="U26" s="268">
        <v>4097.317</v>
      </c>
      <c r="V26" s="269"/>
      <c r="W26" s="268">
        <v>44.635000000000005</v>
      </c>
      <c r="X26" s="269">
        <f>SUM(T26:W26)</f>
        <v>4184.137000000001</v>
      </c>
      <c r="Y26" s="272">
        <f>IF(ISERROR(R26/X26-1),"         /0",IF(R26/X26&gt;5,"  *  ",(R26/X26-1)))</f>
        <v>0.09871378494537808</v>
      </c>
    </row>
    <row r="27" spans="1:25" ht="19.5" customHeight="1">
      <c r="A27" s="266" t="s">
        <v>315</v>
      </c>
      <c r="B27" s="267">
        <v>202.572</v>
      </c>
      <c r="C27" s="268">
        <v>96.14699999999999</v>
      </c>
      <c r="D27" s="269">
        <v>0</v>
      </c>
      <c r="E27" s="268">
        <v>0</v>
      </c>
      <c r="F27" s="269">
        <f t="shared" si="8"/>
        <v>298.719</v>
      </c>
      <c r="G27" s="270">
        <f t="shared" si="9"/>
        <v>0.005429076400002865</v>
      </c>
      <c r="H27" s="267">
        <v>146.99</v>
      </c>
      <c r="I27" s="268">
        <v>184.379</v>
      </c>
      <c r="J27" s="269"/>
      <c r="K27" s="268"/>
      <c r="L27" s="269">
        <f t="shared" si="10"/>
        <v>331.369</v>
      </c>
      <c r="M27" s="271">
        <f t="shared" si="15"/>
        <v>-0.09853064106781273</v>
      </c>
      <c r="N27" s="267">
        <v>1381.9990000000003</v>
      </c>
      <c r="O27" s="268">
        <v>862.595</v>
      </c>
      <c r="P27" s="269">
        <v>36.24</v>
      </c>
      <c r="Q27" s="268">
        <v>48.341</v>
      </c>
      <c r="R27" s="269">
        <f t="shared" si="11"/>
        <v>2329.1749999999997</v>
      </c>
      <c r="S27" s="270">
        <f t="shared" si="12"/>
        <v>0.005385239093113134</v>
      </c>
      <c r="T27" s="281">
        <v>523.3810000000001</v>
      </c>
      <c r="U27" s="268">
        <v>1067.932</v>
      </c>
      <c r="V27" s="269"/>
      <c r="W27" s="268"/>
      <c r="X27" s="269">
        <f t="shared" si="13"/>
        <v>1591.313</v>
      </c>
      <c r="Y27" s="272">
        <f t="shared" si="14"/>
        <v>0.46368124938337063</v>
      </c>
    </row>
    <row r="28" spans="1:25" ht="19.5" customHeight="1">
      <c r="A28" s="266" t="s">
        <v>393</v>
      </c>
      <c r="B28" s="267">
        <v>0</v>
      </c>
      <c r="C28" s="268">
        <v>233.093</v>
      </c>
      <c r="D28" s="269">
        <v>0</v>
      </c>
      <c r="E28" s="268">
        <v>0</v>
      </c>
      <c r="F28" s="269">
        <f>SUM(B28:E28)</f>
        <v>233.093</v>
      </c>
      <c r="G28" s="270">
        <f>F28/$F$9</f>
        <v>0.0042363549198606975</v>
      </c>
      <c r="H28" s="267">
        <v>0</v>
      </c>
      <c r="I28" s="268">
        <v>212.92</v>
      </c>
      <c r="J28" s="269"/>
      <c r="K28" s="268"/>
      <c r="L28" s="269">
        <f>SUM(H28:K28)</f>
        <v>212.92</v>
      </c>
      <c r="M28" s="271">
        <f>IF(ISERROR(F28/L28-1),"         /0",(F28/L28-1))</f>
        <v>0.0947445049783957</v>
      </c>
      <c r="N28" s="267">
        <v>57.027</v>
      </c>
      <c r="O28" s="268">
        <v>1466.988</v>
      </c>
      <c r="P28" s="269">
        <v>0.814</v>
      </c>
      <c r="Q28" s="268">
        <v>0</v>
      </c>
      <c r="R28" s="269">
        <f>SUM(N28:Q28)</f>
        <v>1524.8290000000002</v>
      </c>
      <c r="S28" s="270">
        <f>R28/$R$9</f>
        <v>0.003525526738485777</v>
      </c>
      <c r="T28" s="281">
        <v>107.10300000000001</v>
      </c>
      <c r="U28" s="268">
        <v>1025.9060000000002</v>
      </c>
      <c r="V28" s="269">
        <v>0</v>
      </c>
      <c r="W28" s="268">
        <v>0</v>
      </c>
      <c r="X28" s="269">
        <f>SUM(T28:W28)</f>
        <v>1133.0090000000002</v>
      </c>
      <c r="Y28" s="272">
        <f>IF(ISERROR(R28/X28-1),"         /0",IF(R28/X28&gt;5,"  *  ",(R28/X28-1)))</f>
        <v>0.34582249567302625</v>
      </c>
    </row>
    <row r="29" spans="1:25" ht="19.5" customHeight="1">
      <c r="A29" s="266" t="s">
        <v>308</v>
      </c>
      <c r="B29" s="267">
        <v>153.305</v>
      </c>
      <c r="C29" s="268">
        <v>55.253</v>
      </c>
      <c r="D29" s="269">
        <v>0</v>
      </c>
      <c r="E29" s="268">
        <v>0</v>
      </c>
      <c r="F29" s="269">
        <f>SUM(B29:E29)</f>
        <v>208.558</v>
      </c>
      <c r="G29" s="270">
        <f>F29/$F$9</f>
        <v>0.0037904429106678764</v>
      </c>
      <c r="H29" s="267">
        <v>7.294</v>
      </c>
      <c r="I29" s="268">
        <v>88.056</v>
      </c>
      <c r="J29" s="269">
        <v>0</v>
      </c>
      <c r="K29" s="268">
        <v>0</v>
      </c>
      <c r="L29" s="269">
        <f>SUM(H29:K29)</f>
        <v>95.35</v>
      </c>
      <c r="M29" s="271">
        <f>IF(ISERROR(F29/L29-1),"         /0",(F29/L29-1))</f>
        <v>1.1872889355007867</v>
      </c>
      <c r="N29" s="267">
        <v>582.326</v>
      </c>
      <c r="O29" s="268">
        <v>355.503</v>
      </c>
      <c r="P29" s="269">
        <v>0</v>
      </c>
      <c r="Q29" s="268">
        <v>0</v>
      </c>
      <c r="R29" s="269">
        <f>SUM(N29:Q29)</f>
        <v>937.829</v>
      </c>
      <c r="S29" s="270">
        <f>R29/$R$9</f>
        <v>0.0021683357383859942</v>
      </c>
      <c r="T29" s="281">
        <v>30.392</v>
      </c>
      <c r="U29" s="268">
        <v>122.026</v>
      </c>
      <c r="V29" s="269">
        <v>0</v>
      </c>
      <c r="W29" s="268">
        <v>90.22</v>
      </c>
      <c r="X29" s="269">
        <f>SUM(T29:W29)</f>
        <v>242.638</v>
      </c>
      <c r="Y29" s="272">
        <f>IF(ISERROR(R29/X29-1),"         /0",IF(R29/X29&gt;5,"  *  ",(R29/X29-1)))</f>
        <v>2.865136540855101</v>
      </c>
    </row>
    <row r="30" spans="1:25" ht="19.5" customHeight="1">
      <c r="A30" s="266" t="s">
        <v>311</v>
      </c>
      <c r="B30" s="267">
        <v>71.902</v>
      </c>
      <c r="C30" s="268">
        <v>1.798</v>
      </c>
      <c r="D30" s="269">
        <v>57.124</v>
      </c>
      <c r="E30" s="268">
        <v>27.841</v>
      </c>
      <c r="F30" s="269">
        <f t="shared" si="8"/>
        <v>158.66500000000002</v>
      </c>
      <c r="G30" s="270">
        <f t="shared" si="9"/>
        <v>0.0028836612569219052</v>
      </c>
      <c r="H30" s="267">
        <v>142.155</v>
      </c>
      <c r="I30" s="268">
        <v>25.173000000000002</v>
      </c>
      <c r="J30" s="269">
        <v>0</v>
      </c>
      <c r="K30" s="268"/>
      <c r="L30" s="269">
        <f t="shared" si="10"/>
        <v>167.328</v>
      </c>
      <c r="M30" s="271">
        <f t="shared" si="15"/>
        <v>-0.05177256645630124</v>
      </c>
      <c r="N30" s="267">
        <v>1273.676</v>
      </c>
      <c r="O30" s="268">
        <v>532.1510000000001</v>
      </c>
      <c r="P30" s="269">
        <v>57.124</v>
      </c>
      <c r="Q30" s="268">
        <v>122.31</v>
      </c>
      <c r="R30" s="269">
        <f t="shared" si="11"/>
        <v>1985.261</v>
      </c>
      <c r="S30" s="270">
        <f t="shared" si="12"/>
        <v>0.004590082388499308</v>
      </c>
      <c r="T30" s="281">
        <v>1547.3160000000005</v>
      </c>
      <c r="U30" s="268">
        <v>437.19800000000004</v>
      </c>
      <c r="V30" s="269">
        <v>0</v>
      </c>
      <c r="W30" s="268">
        <v>8.286</v>
      </c>
      <c r="X30" s="269">
        <f t="shared" si="13"/>
        <v>1992.8000000000006</v>
      </c>
      <c r="Y30" s="272">
        <f t="shared" si="14"/>
        <v>-0.0037831192292255844</v>
      </c>
    </row>
    <row r="31" spans="1:25" ht="19.5" customHeight="1">
      <c r="A31" s="266" t="s">
        <v>305</v>
      </c>
      <c r="B31" s="267">
        <v>54.573</v>
      </c>
      <c r="C31" s="268">
        <v>64.718</v>
      </c>
      <c r="D31" s="269">
        <v>0</v>
      </c>
      <c r="E31" s="268">
        <v>0</v>
      </c>
      <c r="F31" s="269">
        <f t="shared" si="8"/>
        <v>119.291</v>
      </c>
      <c r="G31" s="270">
        <f t="shared" si="9"/>
        <v>0.0021680574480791035</v>
      </c>
      <c r="H31" s="267">
        <v>31.752000000000002</v>
      </c>
      <c r="I31" s="268">
        <v>36.938</v>
      </c>
      <c r="J31" s="269"/>
      <c r="K31" s="268"/>
      <c r="L31" s="269">
        <f t="shared" si="10"/>
        <v>68.69</v>
      </c>
      <c r="M31" s="271">
        <f t="shared" si="15"/>
        <v>0.7366574464987625</v>
      </c>
      <c r="N31" s="267">
        <v>380.885</v>
      </c>
      <c r="O31" s="268">
        <v>568.659</v>
      </c>
      <c r="P31" s="269">
        <v>0</v>
      </c>
      <c r="Q31" s="268">
        <v>0</v>
      </c>
      <c r="R31" s="269">
        <f t="shared" si="11"/>
        <v>949.544</v>
      </c>
      <c r="S31" s="270">
        <f t="shared" si="12"/>
        <v>0.002195421756386282</v>
      </c>
      <c r="T31" s="281">
        <v>239.86999999999995</v>
      </c>
      <c r="U31" s="268">
        <v>466.78099999999995</v>
      </c>
      <c r="V31" s="269">
        <v>0</v>
      </c>
      <c r="W31" s="268">
        <v>7.317</v>
      </c>
      <c r="X31" s="269">
        <f t="shared" si="13"/>
        <v>713.9679999999998</v>
      </c>
      <c r="Y31" s="272">
        <f t="shared" si="14"/>
        <v>0.329953163166977</v>
      </c>
    </row>
    <row r="32" spans="1:25" ht="19.5" customHeight="1">
      <c r="A32" s="266" t="s">
        <v>310</v>
      </c>
      <c r="B32" s="267">
        <v>51.565000000000005</v>
      </c>
      <c r="C32" s="268">
        <v>3.032</v>
      </c>
      <c r="D32" s="269">
        <v>0</v>
      </c>
      <c r="E32" s="268">
        <v>0</v>
      </c>
      <c r="F32" s="269">
        <f t="shared" si="8"/>
        <v>54.59700000000001</v>
      </c>
      <c r="G32" s="270">
        <f t="shared" si="9"/>
        <v>0.0009922746266924985</v>
      </c>
      <c r="H32" s="267">
        <v>226.962</v>
      </c>
      <c r="I32" s="268">
        <v>155.067</v>
      </c>
      <c r="J32" s="269"/>
      <c r="K32" s="268"/>
      <c r="L32" s="269">
        <f t="shared" si="10"/>
        <v>382.029</v>
      </c>
      <c r="M32" s="271" t="s">
        <v>45</v>
      </c>
      <c r="N32" s="267">
        <v>1167.757</v>
      </c>
      <c r="O32" s="268">
        <v>544.731</v>
      </c>
      <c r="P32" s="269">
        <v>0.18</v>
      </c>
      <c r="Q32" s="268">
        <v>39.289</v>
      </c>
      <c r="R32" s="269">
        <f t="shared" si="11"/>
        <v>1751.957</v>
      </c>
      <c r="S32" s="270">
        <f t="shared" si="12"/>
        <v>0.004050664860241592</v>
      </c>
      <c r="T32" s="281">
        <v>2299.521</v>
      </c>
      <c r="U32" s="268">
        <v>1331.799</v>
      </c>
      <c r="V32" s="269">
        <v>138.643</v>
      </c>
      <c r="W32" s="268">
        <v>7.29</v>
      </c>
      <c r="X32" s="269">
        <f t="shared" si="13"/>
        <v>3777.253</v>
      </c>
      <c r="Y32" s="272">
        <f t="shared" si="14"/>
        <v>-0.5361822467279793</v>
      </c>
    </row>
    <row r="33" spans="1:25" ht="19.5" customHeight="1">
      <c r="A33" s="266" t="s">
        <v>394</v>
      </c>
      <c r="B33" s="267">
        <v>12.268</v>
      </c>
      <c r="C33" s="268">
        <v>20.462</v>
      </c>
      <c r="D33" s="269">
        <v>0</v>
      </c>
      <c r="E33" s="268">
        <v>0</v>
      </c>
      <c r="F33" s="269">
        <f t="shared" si="8"/>
        <v>32.730000000000004</v>
      </c>
      <c r="G33" s="270">
        <f t="shared" si="9"/>
        <v>0.0005948522543664574</v>
      </c>
      <c r="H33" s="267">
        <v>0</v>
      </c>
      <c r="I33" s="268">
        <v>55.554</v>
      </c>
      <c r="J33" s="269"/>
      <c r="K33" s="268"/>
      <c r="L33" s="269">
        <f t="shared" si="10"/>
        <v>55.554</v>
      </c>
      <c r="M33" s="271">
        <f t="shared" si="15"/>
        <v>-0.4108435036181013</v>
      </c>
      <c r="N33" s="267">
        <v>25.368000000000002</v>
      </c>
      <c r="O33" s="268">
        <v>20.462</v>
      </c>
      <c r="P33" s="269">
        <v>0.1</v>
      </c>
      <c r="Q33" s="268">
        <v>0.08</v>
      </c>
      <c r="R33" s="269">
        <f t="shared" si="11"/>
        <v>46.01</v>
      </c>
      <c r="S33" s="270">
        <f t="shared" si="12"/>
        <v>0.00010637880394308515</v>
      </c>
      <c r="T33" s="281">
        <v>132.382</v>
      </c>
      <c r="U33" s="268">
        <v>55.554</v>
      </c>
      <c r="V33" s="269"/>
      <c r="W33" s="268"/>
      <c r="X33" s="269">
        <f t="shared" si="13"/>
        <v>187.936</v>
      </c>
      <c r="Y33" s="272">
        <f t="shared" si="14"/>
        <v>-0.7551826153584199</v>
      </c>
    </row>
    <row r="34" spans="1:25" ht="19.5" customHeight="1" thickBot="1">
      <c r="A34" s="266" t="s">
        <v>275</v>
      </c>
      <c r="B34" s="267">
        <v>752.4940000000001</v>
      </c>
      <c r="C34" s="268">
        <v>54.882999999999996</v>
      </c>
      <c r="D34" s="269">
        <v>0.3</v>
      </c>
      <c r="E34" s="268">
        <v>63.632999999999996</v>
      </c>
      <c r="F34" s="269">
        <f t="shared" si="8"/>
        <v>871.3100000000002</v>
      </c>
      <c r="G34" s="270">
        <f t="shared" si="9"/>
        <v>0.015835646738528508</v>
      </c>
      <c r="H34" s="267">
        <v>537.573</v>
      </c>
      <c r="I34" s="268">
        <v>69.49199999999999</v>
      </c>
      <c r="J34" s="269">
        <v>0.3</v>
      </c>
      <c r="K34" s="268">
        <v>31.428</v>
      </c>
      <c r="L34" s="269">
        <f t="shared" si="10"/>
        <v>638.7929999999999</v>
      </c>
      <c r="M34" s="271">
        <f>IF(ISERROR(F34/L34-1),"         /0",(F34/L34-1))</f>
        <v>0.3639942829680356</v>
      </c>
      <c r="N34" s="267">
        <v>4247.125</v>
      </c>
      <c r="O34" s="268">
        <v>1120.4089999999997</v>
      </c>
      <c r="P34" s="269">
        <v>168.33599999999998</v>
      </c>
      <c r="Q34" s="268">
        <v>868.84</v>
      </c>
      <c r="R34" s="269">
        <f t="shared" si="11"/>
        <v>6404.71</v>
      </c>
      <c r="S34" s="270">
        <f t="shared" si="12"/>
        <v>0.014808202334325513</v>
      </c>
      <c r="T34" s="281">
        <v>4198.758</v>
      </c>
      <c r="U34" s="268">
        <v>1171.6800000000005</v>
      </c>
      <c r="V34" s="269">
        <v>169.98400000000004</v>
      </c>
      <c r="W34" s="268">
        <v>201.999</v>
      </c>
      <c r="X34" s="269">
        <f t="shared" si="13"/>
        <v>5742.421</v>
      </c>
      <c r="Y34" s="272">
        <f t="shared" si="14"/>
        <v>0.11533271419841906</v>
      </c>
    </row>
    <row r="35" spans="1:25" s="112" customFormat="1" ht="19.5" customHeight="1">
      <c r="A35" s="119" t="s">
        <v>54</v>
      </c>
      <c r="B35" s="116">
        <f>SUM(B36:B44)</f>
        <v>2856.4439999999995</v>
      </c>
      <c r="C35" s="115">
        <f>SUM(C36:C44)</f>
        <v>3016.918</v>
      </c>
      <c r="D35" s="114">
        <f>SUM(D36:D44)</f>
        <v>615.1</v>
      </c>
      <c r="E35" s="115">
        <f>SUM(E36:E44)</f>
        <v>649.7270000000001</v>
      </c>
      <c r="F35" s="114">
        <f t="shared" si="8"/>
        <v>7138.188999999999</v>
      </c>
      <c r="G35" s="117">
        <f t="shared" si="9"/>
        <v>0.12973320558337448</v>
      </c>
      <c r="H35" s="116">
        <f>SUM(H36:H44)</f>
        <v>1388.047</v>
      </c>
      <c r="I35" s="154">
        <f>SUM(I36:I44)</f>
        <v>2312.3410000000003</v>
      </c>
      <c r="J35" s="114">
        <f>SUM(J36:J44)</f>
        <v>461.329</v>
      </c>
      <c r="K35" s="115">
        <f>SUM(K36:K44)</f>
        <v>468.562</v>
      </c>
      <c r="L35" s="114">
        <f t="shared" si="10"/>
        <v>4630.279</v>
      </c>
      <c r="M35" s="118">
        <f t="shared" si="15"/>
        <v>0.5416325884466138</v>
      </c>
      <c r="N35" s="116">
        <f>SUM(N36:N44)</f>
        <v>20906.985000000004</v>
      </c>
      <c r="O35" s="115">
        <f>SUM(O36:O44)</f>
        <v>21494.701999999997</v>
      </c>
      <c r="P35" s="114">
        <f>SUM(P36:P44)</f>
        <v>4738.079</v>
      </c>
      <c r="Q35" s="115">
        <f>SUM(Q36:Q44)</f>
        <v>4001.3190000000004</v>
      </c>
      <c r="R35" s="114">
        <f t="shared" si="11"/>
        <v>51141.08500000001</v>
      </c>
      <c r="S35" s="117">
        <f t="shared" si="12"/>
        <v>0.11824228330040543</v>
      </c>
      <c r="T35" s="116">
        <f>SUM(T36:T44)</f>
        <v>10685.347</v>
      </c>
      <c r="U35" s="115">
        <f>SUM(U36:U44)</f>
        <v>14812.848000000002</v>
      </c>
      <c r="V35" s="114">
        <f>SUM(V36:V44)</f>
        <v>1271.265</v>
      </c>
      <c r="W35" s="115">
        <f>SUM(W36:W44)</f>
        <v>1071.629</v>
      </c>
      <c r="X35" s="114">
        <f t="shared" si="13"/>
        <v>27841.089</v>
      </c>
      <c r="Y35" s="113">
        <f t="shared" si="14"/>
        <v>0.8368924074773083</v>
      </c>
    </row>
    <row r="36" spans="1:25" ht="19.5" customHeight="1">
      <c r="A36" s="259" t="s">
        <v>324</v>
      </c>
      <c r="B36" s="260">
        <v>758.096</v>
      </c>
      <c r="C36" s="261">
        <v>528.994</v>
      </c>
      <c r="D36" s="262">
        <v>615.1</v>
      </c>
      <c r="E36" s="261">
        <v>0</v>
      </c>
      <c r="F36" s="262">
        <f t="shared" si="8"/>
        <v>1902.19</v>
      </c>
      <c r="G36" s="263">
        <f t="shared" si="9"/>
        <v>0.0345714026805173</v>
      </c>
      <c r="H36" s="260">
        <v>107.19900000000001</v>
      </c>
      <c r="I36" s="283">
        <v>114.123</v>
      </c>
      <c r="J36" s="262">
        <v>461.329</v>
      </c>
      <c r="K36" s="261"/>
      <c r="L36" s="262">
        <f t="shared" si="10"/>
        <v>682.6510000000001</v>
      </c>
      <c r="M36" s="264">
        <f t="shared" si="15"/>
        <v>1.7864750802386578</v>
      </c>
      <c r="N36" s="260">
        <v>5950.4039999999995</v>
      </c>
      <c r="O36" s="261">
        <v>3464.894</v>
      </c>
      <c r="P36" s="262">
        <v>4738.079</v>
      </c>
      <c r="Q36" s="261">
        <v>40.074</v>
      </c>
      <c r="R36" s="262">
        <f t="shared" si="11"/>
        <v>14193.451</v>
      </c>
      <c r="S36" s="263">
        <f t="shared" si="12"/>
        <v>0.03281639515767846</v>
      </c>
      <c r="T36" s="260">
        <v>883.2760000000001</v>
      </c>
      <c r="U36" s="261">
        <v>848.6050000000001</v>
      </c>
      <c r="V36" s="262">
        <v>1173.797</v>
      </c>
      <c r="W36" s="261"/>
      <c r="X36" s="262">
        <f t="shared" si="13"/>
        <v>2905.6780000000003</v>
      </c>
      <c r="Y36" s="265">
        <f t="shared" si="14"/>
        <v>3.8847294848224747</v>
      </c>
    </row>
    <row r="37" spans="1:25" ht="19.5" customHeight="1">
      <c r="A37" s="266" t="s">
        <v>318</v>
      </c>
      <c r="B37" s="267">
        <v>690.78</v>
      </c>
      <c r="C37" s="268">
        <v>1025.915</v>
      </c>
      <c r="D37" s="269">
        <v>0</v>
      </c>
      <c r="E37" s="268">
        <v>0</v>
      </c>
      <c r="F37" s="269">
        <f t="shared" si="8"/>
        <v>1716.695</v>
      </c>
      <c r="G37" s="270">
        <f t="shared" si="9"/>
        <v>0.031200118875943334</v>
      </c>
      <c r="H37" s="267">
        <v>398.08399999999995</v>
      </c>
      <c r="I37" s="286">
        <v>880.232</v>
      </c>
      <c r="J37" s="269"/>
      <c r="K37" s="268"/>
      <c r="L37" s="269">
        <f t="shared" si="10"/>
        <v>1278.3159999999998</v>
      </c>
      <c r="M37" s="271">
        <f t="shared" si="15"/>
        <v>0.34293476730323347</v>
      </c>
      <c r="N37" s="267">
        <v>5060.341</v>
      </c>
      <c r="O37" s="268">
        <v>7450.77</v>
      </c>
      <c r="P37" s="269">
        <v>0</v>
      </c>
      <c r="Q37" s="268">
        <v>0</v>
      </c>
      <c r="R37" s="269">
        <f t="shared" si="11"/>
        <v>12511.111</v>
      </c>
      <c r="S37" s="270">
        <f t="shared" si="12"/>
        <v>0.02892669037555262</v>
      </c>
      <c r="T37" s="267">
        <v>3383.537</v>
      </c>
      <c r="U37" s="268">
        <v>5459.1990000000005</v>
      </c>
      <c r="V37" s="269"/>
      <c r="W37" s="268"/>
      <c r="X37" s="269">
        <f t="shared" si="13"/>
        <v>8842.736</v>
      </c>
      <c r="Y37" s="272">
        <f t="shared" si="14"/>
        <v>0.41484615168879846</v>
      </c>
    </row>
    <row r="38" spans="1:25" ht="19.5" customHeight="1">
      <c r="A38" s="266" t="s">
        <v>395</v>
      </c>
      <c r="B38" s="267">
        <v>917.912</v>
      </c>
      <c r="C38" s="268">
        <v>32.278</v>
      </c>
      <c r="D38" s="269">
        <v>0</v>
      </c>
      <c r="E38" s="268">
        <v>0</v>
      </c>
      <c r="F38" s="269">
        <f t="shared" si="8"/>
        <v>950.19</v>
      </c>
      <c r="G38" s="270">
        <f t="shared" si="9"/>
        <v>0.01726925339372026</v>
      </c>
      <c r="H38" s="267">
        <v>716.98</v>
      </c>
      <c r="I38" s="286">
        <v>61.487</v>
      </c>
      <c r="J38" s="269"/>
      <c r="K38" s="268"/>
      <c r="L38" s="269">
        <f t="shared" si="10"/>
        <v>778.467</v>
      </c>
      <c r="M38" s="271">
        <f t="shared" si="15"/>
        <v>0.22059123893498378</v>
      </c>
      <c r="N38" s="267">
        <v>6258.255000000001</v>
      </c>
      <c r="O38" s="268">
        <v>572.435</v>
      </c>
      <c r="P38" s="269"/>
      <c r="Q38" s="268"/>
      <c r="R38" s="269">
        <f t="shared" si="11"/>
        <v>6830.6900000000005</v>
      </c>
      <c r="S38" s="270">
        <f t="shared" si="12"/>
        <v>0.015793102201825525</v>
      </c>
      <c r="T38" s="267">
        <v>4690.644</v>
      </c>
      <c r="U38" s="268">
        <v>832.9539999999998</v>
      </c>
      <c r="V38" s="269">
        <v>96.968</v>
      </c>
      <c r="W38" s="268">
        <v>11.984</v>
      </c>
      <c r="X38" s="269">
        <f t="shared" si="13"/>
        <v>5632.55</v>
      </c>
      <c r="Y38" s="272">
        <f t="shared" si="14"/>
        <v>0.2127171529768932</v>
      </c>
    </row>
    <row r="39" spans="1:25" ht="19.5" customHeight="1">
      <c r="A39" s="266" t="s">
        <v>323</v>
      </c>
      <c r="B39" s="267">
        <v>18.154</v>
      </c>
      <c r="C39" s="268">
        <v>381.231</v>
      </c>
      <c r="D39" s="269">
        <v>0</v>
      </c>
      <c r="E39" s="268">
        <v>0</v>
      </c>
      <c r="F39" s="269">
        <f t="shared" si="8"/>
        <v>399.385</v>
      </c>
      <c r="G39" s="270">
        <f t="shared" si="9"/>
        <v>0.007258633290869158</v>
      </c>
      <c r="H39" s="267">
        <v>77.675</v>
      </c>
      <c r="I39" s="286">
        <v>361.69</v>
      </c>
      <c r="J39" s="269"/>
      <c r="K39" s="268"/>
      <c r="L39" s="269">
        <f t="shared" si="10"/>
        <v>439.365</v>
      </c>
      <c r="M39" s="271">
        <f t="shared" si="15"/>
        <v>-0.0909949586334825</v>
      </c>
      <c r="N39" s="267">
        <v>292.66499999999996</v>
      </c>
      <c r="O39" s="268">
        <v>2529.138</v>
      </c>
      <c r="P39" s="269"/>
      <c r="Q39" s="268"/>
      <c r="R39" s="269">
        <f t="shared" si="11"/>
        <v>2821.803</v>
      </c>
      <c r="S39" s="270">
        <f t="shared" si="12"/>
        <v>0.006524234473006075</v>
      </c>
      <c r="T39" s="267">
        <v>781.071</v>
      </c>
      <c r="U39" s="268">
        <v>2304.6569999999997</v>
      </c>
      <c r="V39" s="269"/>
      <c r="W39" s="268"/>
      <c r="X39" s="269">
        <f t="shared" si="13"/>
        <v>3085.7279999999996</v>
      </c>
      <c r="Y39" s="272">
        <f t="shared" si="14"/>
        <v>-0.08553086986280056</v>
      </c>
    </row>
    <row r="40" spans="1:25" ht="19.5" customHeight="1">
      <c r="A40" s="266" t="s">
        <v>322</v>
      </c>
      <c r="B40" s="267">
        <v>9.115</v>
      </c>
      <c r="C40" s="268">
        <v>266.918</v>
      </c>
      <c r="D40" s="269">
        <v>0</v>
      </c>
      <c r="E40" s="268">
        <v>0</v>
      </c>
      <c r="F40" s="269">
        <f>SUM(B40:E40)</f>
        <v>276.033</v>
      </c>
      <c r="G40" s="270">
        <f>F40/$F$9</f>
        <v>0.005016769090422741</v>
      </c>
      <c r="H40" s="267">
        <v>13.072000000000001</v>
      </c>
      <c r="I40" s="286">
        <v>229.434</v>
      </c>
      <c r="J40" s="269"/>
      <c r="K40" s="268"/>
      <c r="L40" s="269">
        <f>SUM(H40:K40)</f>
        <v>242.506</v>
      </c>
      <c r="M40" s="271">
        <f>IF(ISERROR(F40/L40-1),"         /0",(F40/L40-1))</f>
        <v>0.13825224942888026</v>
      </c>
      <c r="N40" s="267">
        <v>227.699</v>
      </c>
      <c r="O40" s="268">
        <v>1847.971</v>
      </c>
      <c r="P40" s="269"/>
      <c r="Q40" s="268"/>
      <c r="R40" s="269">
        <f>SUM(N40:Q40)</f>
        <v>2075.67</v>
      </c>
      <c r="S40" s="270">
        <f>R40/$R$9</f>
        <v>0.004799115235395426</v>
      </c>
      <c r="T40" s="267">
        <v>114.68200000000002</v>
      </c>
      <c r="U40" s="268">
        <v>1714.3039999999999</v>
      </c>
      <c r="V40" s="269"/>
      <c r="W40" s="268"/>
      <c r="X40" s="269">
        <f>SUM(T40:W40)</f>
        <v>1828.9859999999999</v>
      </c>
      <c r="Y40" s="272">
        <f>IF(ISERROR(R40/X40-1),"         /0",IF(R40/X40&gt;5,"  *  ",(R40/X40-1)))</f>
        <v>0.13487473386893067</v>
      </c>
    </row>
    <row r="41" spans="1:25" ht="19.5" customHeight="1">
      <c r="A41" s="266" t="s">
        <v>321</v>
      </c>
      <c r="B41" s="267">
        <v>42.314</v>
      </c>
      <c r="C41" s="268">
        <v>227.686</v>
      </c>
      <c r="D41" s="269">
        <v>0</v>
      </c>
      <c r="E41" s="268">
        <v>0</v>
      </c>
      <c r="F41" s="269">
        <f>SUM(B41:E41)</f>
        <v>270</v>
      </c>
      <c r="G41" s="270">
        <f>F41/$F$9</f>
        <v>0.004907122171675633</v>
      </c>
      <c r="H41" s="267">
        <v>15.103</v>
      </c>
      <c r="I41" s="286">
        <v>235.934</v>
      </c>
      <c r="J41" s="269"/>
      <c r="K41" s="268"/>
      <c r="L41" s="269">
        <f>SUM(H41:K41)</f>
        <v>251.037</v>
      </c>
      <c r="M41" s="271">
        <f>IF(ISERROR(F41/L41-1),"         /0",(F41/L41-1))</f>
        <v>0.07553866561502875</v>
      </c>
      <c r="N41" s="267">
        <v>306.309</v>
      </c>
      <c r="O41" s="268">
        <v>1847.7749999999999</v>
      </c>
      <c r="P41" s="269">
        <v>0</v>
      </c>
      <c r="Q41" s="268">
        <v>0</v>
      </c>
      <c r="R41" s="269">
        <f>SUM(N41:Q41)</f>
        <v>2154.084</v>
      </c>
      <c r="S41" s="270">
        <f>R41/$R$9</f>
        <v>0.004980414681872128</v>
      </c>
      <c r="T41" s="267">
        <v>144.228</v>
      </c>
      <c r="U41" s="268">
        <v>1394.8659999999998</v>
      </c>
      <c r="V41" s="269"/>
      <c r="W41" s="268"/>
      <c r="X41" s="269">
        <f>SUM(T41:W41)</f>
        <v>1539.0939999999998</v>
      </c>
      <c r="Y41" s="272">
        <f>IF(ISERROR(R41/X41-1),"         /0",IF(R41/X41&gt;5,"  *  ",(R41/X41-1)))</f>
        <v>0.3995792329773231</v>
      </c>
    </row>
    <row r="42" spans="1:25" ht="19.5" customHeight="1">
      <c r="A42" s="266" t="s">
        <v>319</v>
      </c>
      <c r="B42" s="267">
        <v>113.717</v>
      </c>
      <c r="C42" s="268">
        <v>119.769</v>
      </c>
      <c r="D42" s="269">
        <v>0</v>
      </c>
      <c r="E42" s="268">
        <v>0</v>
      </c>
      <c r="F42" s="269">
        <f t="shared" si="8"/>
        <v>233.486</v>
      </c>
      <c r="G42" s="270">
        <f t="shared" si="9"/>
        <v>0.004243497508799469</v>
      </c>
      <c r="H42" s="267">
        <v>15.295000000000002</v>
      </c>
      <c r="I42" s="286">
        <v>77.75399999999999</v>
      </c>
      <c r="J42" s="269"/>
      <c r="K42" s="268"/>
      <c r="L42" s="269">
        <f t="shared" si="10"/>
        <v>93.04899999999999</v>
      </c>
      <c r="M42" s="271">
        <f t="shared" si="15"/>
        <v>1.5092800567442963</v>
      </c>
      <c r="N42" s="267">
        <v>512.63</v>
      </c>
      <c r="O42" s="268">
        <v>760.75</v>
      </c>
      <c r="P42" s="269">
        <v>0</v>
      </c>
      <c r="Q42" s="268">
        <v>0</v>
      </c>
      <c r="R42" s="269">
        <f t="shared" si="11"/>
        <v>1273.38</v>
      </c>
      <c r="S42" s="270">
        <f t="shared" si="12"/>
        <v>0.0029441565173885195</v>
      </c>
      <c r="T42" s="267">
        <v>110.521</v>
      </c>
      <c r="U42" s="268">
        <v>417.987</v>
      </c>
      <c r="V42" s="269"/>
      <c r="W42" s="268"/>
      <c r="X42" s="269">
        <f t="shared" si="13"/>
        <v>528.508</v>
      </c>
      <c r="Y42" s="272">
        <f t="shared" si="14"/>
        <v>1.4093864236681375</v>
      </c>
    </row>
    <row r="43" spans="1:25" ht="19.5" customHeight="1">
      <c r="A43" s="266" t="s">
        <v>320</v>
      </c>
      <c r="B43" s="267">
        <v>21.445999999999998</v>
      </c>
      <c r="C43" s="268">
        <v>148.988</v>
      </c>
      <c r="D43" s="269">
        <v>0</v>
      </c>
      <c r="E43" s="268">
        <v>0</v>
      </c>
      <c r="F43" s="269">
        <f t="shared" si="8"/>
        <v>170.434</v>
      </c>
      <c r="G43" s="270">
        <f t="shared" si="9"/>
        <v>0.003097557260027277</v>
      </c>
      <c r="H43" s="267">
        <v>11.652</v>
      </c>
      <c r="I43" s="286">
        <v>97.568</v>
      </c>
      <c r="J43" s="269"/>
      <c r="K43" s="268"/>
      <c r="L43" s="269">
        <f t="shared" si="10"/>
        <v>109.22</v>
      </c>
      <c r="M43" s="271" t="s">
        <v>45</v>
      </c>
      <c r="N43" s="267">
        <v>165.05700000000002</v>
      </c>
      <c r="O43" s="268">
        <v>996.707</v>
      </c>
      <c r="P43" s="269">
        <v>0</v>
      </c>
      <c r="Q43" s="268">
        <v>0</v>
      </c>
      <c r="R43" s="269">
        <f t="shared" si="11"/>
        <v>1161.7640000000001</v>
      </c>
      <c r="S43" s="270">
        <f t="shared" si="12"/>
        <v>0.002686091388483686</v>
      </c>
      <c r="T43" s="267">
        <v>165.821</v>
      </c>
      <c r="U43" s="268">
        <v>793.3870000000001</v>
      </c>
      <c r="V43" s="269">
        <v>0</v>
      </c>
      <c r="W43" s="268"/>
      <c r="X43" s="269">
        <f t="shared" si="13"/>
        <v>959.2080000000001</v>
      </c>
      <c r="Y43" s="272">
        <f t="shared" si="14"/>
        <v>0.2111700486234478</v>
      </c>
    </row>
    <row r="44" spans="1:25" ht="19.5" customHeight="1" thickBot="1">
      <c r="A44" s="266" t="s">
        <v>275</v>
      </c>
      <c r="B44" s="267">
        <v>284.91</v>
      </c>
      <c r="C44" s="268">
        <v>285.139</v>
      </c>
      <c r="D44" s="269">
        <v>0</v>
      </c>
      <c r="E44" s="268">
        <v>649.7270000000001</v>
      </c>
      <c r="F44" s="269">
        <f t="shared" si="8"/>
        <v>1219.776</v>
      </c>
      <c r="G44" s="270">
        <f t="shared" si="9"/>
        <v>0.022168851311399323</v>
      </c>
      <c r="H44" s="267">
        <v>32.987</v>
      </c>
      <c r="I44" s="286">
        <v>254.119</v>
      </c>
      <c r="J44" s="269"/>
      <c r="K44" s="268">
        <v>468.562</v>
      </c>
      <c r="L44" s="269">
        <f t="shared" si="10"/>
        <v>755.668</v>
      </c>
      <c r="M44" s="271" t="s">
        <v>45</v>
      </c>
      <c r="N44" s="267">
        <v>2133.625</v>
      </c>
      <c r="O44" s="268">
        <v>2024.2620000000004</v>
      </c>
      <c r="P44" s="269">
        <v>0</v>
      </c>
      <c r="Q44" s="268">
        <v>3961.2450000000003</v>
      </c>
      <c r="R44" s="269">
        <f t="shared" si="11"/>
        <v>8119.132000000001</v>
      </c>
      <c r="S44" s="270">
        <f t="shared" si="12"/>
        <v>0.018772083269202978</v>
      </c>
      <c r="T44" s="267">
        <v>411.5669999999998</v>
      </c>
      <c r="U44" s="268">
        <v>1046.8890000000001</v>
      </c>
      <c r="V44" s="269">
        <v>0.5</v>
      </c>
      <c r="W44" s="268">
        <v>1059.645</v>
      </c>
      <c r="X44" s="269">
        <f t="shared" si="13"/>
        <v>2518.6009999999997</v>
      </c>
      <c r="Y44" s="272">
        <f t="shared" si="14"/>
        <v>2.2236674248918358</v>
      </c>
    </row>
    <row r="45" spans="1:25" s="112" customFormat="1" ht="19.5" customHeight="1">
      <c r="A45" s="119" t="s">
        <v>53</v>
      </c>
      <c r="B45" s="116">
        <f>SUM(B46:B55)</f>
        <v>2393.807</v>
      </c>
      <c r="C45" s="115">
        <f>SUM(C46:C55)</f>
        <v>1791.208</v>
      </c>
      <c r="D45" s="114">
        <f>SUM(D46:D55)</f>
        <v>770.519</v>
      </c>
      <c r="E45" s="115">
        <f>SUM(E46:E55)</f>
        <v>668.866</v>
      </c>
      <c r="F45" s="114">
        <f t="shared" si="8"/>
        <v>5624.4</v>
      </c>
      <c r="G45" s="117">
        <f t="shared" si="9"/>
        <v>0.10222080719397196</v>
      </c>
      <c r="H45" s="116">
        <f>SUM(H46:H55)</f>
        <v>2954.1559999999995</v>
      </c>
      <c r="I45" s="115">
        <f>SUM(I46:I55)</f>
        <v>1911.1090000000002</v>
      </c>
      <c r="J45" s="114">
        <f>SUM(J46:J55)</f>
        <v>366.32099999999997</v>
      </c>
      <c r="K45" s="115">
        <f>SUM(K46:K55)</f>
        <v>301.352</v>
      </c>
      <c r="L45" s="114">
        <f t="shared" si="10"/>
        <v>5532.937999999999</v>
      </c>
      <c r="M45" s="118">
        <f aca="true" t="shared" si="16" ref="M45:M61">IF(ISERROR(F45/L45-1),"         /0",(F45/L45-1))</f>
        <v>0.016530458139961235</v>
      </c>
      <c r="N45" s="116">
        <f>SUM(N46:N55)</f>
        <v>19696.094999999994</v>
      </c>
      <c r="O45" s="115">
        <f>SUM(O46:O55)</f>
        <v>13272.45</v>
      </c>
      <c r="P45" s="114">
        <f>SUM(P46:P55)</f>
        <v>3749.285999999999</v>
      </c>
      <c r="Q45" s="115">
        <f>SUM(Q46:Q55)</f>
        <v>3010.802</v>
      </c>
      <c r="R45" s="114">
        <f t="shared" si="11"/>
        <v>39728.633</v>
      </c>
      <c r="S45" s="117">
        <f t="shared" si="12"/>
        <v>0.09185578050062558</v>
      </c>
      <c r="T45" s="116">
        <f>SUM(T46:T55)</f>
        <v>22555.949999999997</v>
      </c>
      <c r="U45" s="115">
        <f>SUM(U46:U55)</f>
        <v>14113.567000000001</v>
      </c>
      <c r="V45" s="114">
        <f>SUM(V46:V55)</f>
        <v>2023.4499999999996</v>
      </c>
      <c r="W45" s="115">
        <f>SUM(W46:W55)</f>
        <v>1408.8770000000002</v>
      </c>
      <c r="X45" s="114">
        <f t="shared" si="13"/>
        <v>40101.844</v>
      </c>
      <c r="Y45" s="113">
        <f t="shared" si="14"/>
        <v>-0.00930657951788938</v>
      </c>
    </row>
    <row r="46" spans="1:25" s="104" customFormat="1" ht="19.5" customHeight="1">
      <c r="A46" s="259" t="s">
        <v>331</v>
      </c>
      <c r="B46" s="260">
        <v>1405.4229999999998</v>
      </c>
      <c r="C46" s="261">
        <v>808.6240000000001</v>
      </c>
      <c r="D46" s="262">
        <v>401.99</v>
      </c>
      <c r="E46" s="261">
        <v>248.935</v>
      </c>
      <c r="F46" s="262">
        <f t="shared" si="8"/>
        <v>2864.972</v>
      </c>
      <c r="G46" s="263">
        <f t="shared" si="9"/>
        <v>0.05206950971270327</v>
      </c>
      <c r="H46" s="260">
        <v>1881.004</v>
      </c>
      <c r="I46" s="261">
        <v>1213.218</v>
      </c>
      <c r="J46" s="262">
        <v>0.412</v>
      </c>
      <c r="K46" s="261">
        <v>42.676</v>
      </c>
      <c r="L46" s="262">
        <f t="shared" si="10"/>
        <v>3137.3099999999995</v>
      </c>
      <c r="M46" s="264">
        <f t="shared" si="16"/>
        <v>-0.08680621296588453</v>
      </c>
      <c r="N46" s="260">
        <v>11460.239999999998</v>
      </c>
      <c r="O46" s="261">
        <v>7235.815000000002</v>
      </c>
      <c r="P46" s="262">
        <v>1134.96</v>
      </c>
      <c r="Q46" s="261">
        <v>708.0250000000001</v>
      </c>
      <c r="R46" s="262">
        <f t="shared" si="11"/>
        <v>20539.04</v>
      </c>
      <c r="S46" s="263">
        <f t="shared" si="12"/>
        <v>0.04748790500628523</v>
      </c>
      <c r="T46" s="280">
        <v>13359.196999999998</v>
      </c>
      <c r="U46" s="261">
        <v>8813.451</v>
      </c>
      <c r="V46" s="262">
        <v>16.34</v>
      </c>
      <c r="W46" s="261">
        <v>76.929</v>
      </c>
      <c r="X46" s="262">
        <f t="shared" si="13"/>
        <v>22265.916999999998</v>
      </c>
      <c r="Y46" s="265">
        <f t="shared" si="14"/>
        <v>-0.077556967449398</v>
      </c>
    </row>
    <row r="47" spans="1:25" s="104" customFormat="1" ht="19.5" customHeight="1">
      <c r="A47" s="266" t="s">
        <v>332</v>
      </c>
      <c r="B47" s="267">
        <v>277.86999999999995</v>
      </c>
      <c r="C47" s="268">
        <v>618.342</v>
      </c>
      <c r="D47" s="269">
        <v>368.529</v>
      </c>
      <c r="E47" s="268">
        <v>419.931</v>
      </c>
      <c r="F47" s="269">
        <f t="shared" si="8"/>
        <v>1684.672</v>
      </c>
      <c r="G47" s="270">
        <f t="shared" si="9"/>
        <v>0.030618116011856045</v>
      </c>
      <c r="H47" s="267">
        <v>455.579</v>
      </c>
      <c r="I47" s="268">
        <v>292.48</v>
      </c>
      <c r="J47" s="269">
        <v>365.909</v>
      </c>
      <c r="K47" s="268">
        <v>258.676</v>
      </c>
      <c r="L47" s="269">
        <f t="shared" si="10"/>
        <v>1372.6439999999998</v>
      </c>
      <c r="M47" s="271">
        <f t="shared" si="16"/>
        <v>0.22731895524258316</v>
      </c>
      <c r="N47" s="267">
        <v>3011.491</v>
      </c>
      <c r="O47" s="268">
        <v>3619.335</v>
      </c>
      <c r="P47" s="269">
        <v>2430.0039999999995</v>
      </c>
      <c r="Q47" s="268">
        <v>1978.7530000000002</v>
      </c>
      <c r="R47" s="269">
        <f t="shared" si="11"/>
        <v>11039.583</v>
      </c>
      <c r="S47" s="270">
        <f t="shared" si="12"/>
        <v>0.025524399816787998</v>
      </c>
      <c r="T47" s="281">
        <v>4301.437000000002</v>
      </c>
      <c r="U47" s="268">
        <v>2525.4870000000005</v>
      </c>
      <c r="V47" s="269">
        <v>1760.2939999999999</v>
      </c>
      <c r="W47" s="268">
        <v>1226.4160000000002</v>
      </c>
      <c r="X47" s="269">
        <f t="shared" si="13"/>
        <v>9813.634000000002</v>
      </c>
      <c r="Y47" s="272">
        <f t="shared" si="14"/>
        <v>0.12492304074107508</v>
      </c>
    </row>
    <row r="48" spans="1:25" s="104" customFormat="1" ht="19.5" customHeight="1">
      <c r="A48" s="266" t="s">
        <v>338</v>
      </c>
      <c r="B48" s="267">
        <v>35.593</v>
      </c>
      <c r="C48" s="268">
        <v>166.79500000000002</v>
      </c>
      <c r="D48" s="269">
        <v>0</v>
      </c>
      <c r="E48" s="268">
        <v>0</v>
      </c>
      <c r="F48" s="269">
        <f>SUM(B48:E48)</f>
        <v>202.38800000000003</v>
      </c>
      <c r="G48" s="270">
        <f>F48/$F$9</f>
        <v>0.003678306081781808</v>
      </c>
      <c r="H48" s="267">
        <v>69.15</v>
      </c>
      <c r="I48" s="268">
        <v>12.870000000000001</v>
      </c>
      <c r="J48" s="269"/>
      <c r="K48" s="268"/>
      <c r="L48" s="269">
        <f>SUM(H48:K48)</f>
        <v>82.02000000000001</v>
      </c>
      <c r="M48" s="271">
        <f>IF(ISERROR(F48/L48-1),"         /0",(F48/L48-1))</f>
        <v>1.4675445013411363</v>
      </c>
      <c r="N48" s="267">
        <v>315.515</v>
      </c>
      <c r="O48" s="268">
        <v>394.658</v>
      </c>
      <c r="P48" s="269"/>
      <c r="Q48" s="268"/>
      <c r="R48" s="269">
        <f>SUM(N48:Q48)</f>
        <v>710.173</v>
      </c>
      <c r="S48" s="270">
        <f>R48/$R$9</f>
        <v>0.0016419768383541102</v>
      </c>
      <c r="T48" s="281">
        <v>227.33900000000003</v>
      </c>
      <c r="U48" s="268">
        <v>71.333</v>
      </c>
      <c r="V48" s="269">
        <v>0</v>
      </c>
      <c r="W48" s="268"/>
      <c r="X48" s="269">
        <f>SUM(T48:W48)</f>
        <v>298.672</v>
      </c>
      <c r="Y48" s="272">
        <f>IF(ISERROR(R48/X48-1),"         /0",IF(R48/X48&gt;5,"  *  ",(R48/X48-1)))</f>
        <v>1.3777689237692181</v>
      </c>
    </row>
    <row r="49" spans="1:25" s="104" customFormat="1" ht="19.5" customHeight="1">
      <c r="A49" s="266" t="s">
        <v>333</v>
      </c>
      <c r="B49" s="267">
        <v>90.656</v>
      </c>
      <c r="C49" s="268">
        <v>62.992</v>
      </c>
      <c r="D49" s="269">
        <v>0</v>
      </c>
      <c r="E49" s="268">
        <v>0</v>
      </c>
      <c r="F49" s="269">
        <f>SUM(B49:E49)</f>
        <v>153.648</v>
      </c>
      <c r="G49" s="270">
        <f>F49/$F$9</f>
        <v>0.0027924796571615466</v>
      </c>
      <c r="H49" s="267">
        <v>138.66</v>
      </c>
      <c r="I49" s="268">
        <v>105.698</v>
      </c>
      <c r="J49" s="269">
        <v>0</v>
      </c>
      <c r="K49" s="268">
        <v>0</v>
      </c>
      <c r="L49" s="269">
        <f>SUM(H49:K49)</f>
        <v>244.358</v>
      </c>
      <c r="M49" s="271">
        <f>IF(ISERROR(F49/L49-1),"         /0",(F49/L49-1))</f>
        <v>-0.37121763969258226</v>
      </c>
      <c r="N49" s="267">
        <v>864.0919999999999</v>
      </c>
      <c r="O49" s="268">
        <v>672.82</v>
      </c>
      <c r="P49" s="269">
        <v>0</v>
      </c>
      <c r="Q49" s="268">
        <v>0</v>
      </c>
      <c r="R49" s="269">
        <f>SUM(N49:Q49)</f>
        <v>1536.9119999999998</v>
      </c>
      <c r="S49" s="270">
        <f>R49/$R$9</f>
        <v>0.003553463601951203</v>
      </c>
      <c r="T49" s="281">
        <v>1025.866</v>
      </c>
      <c r="U49" s="268">
        <v>865.8810000000002</v>
      </c>
      <c r="V49" s="269">
        <v>59.5</v>
      </c>
      <c r="W49" s="268">
        <v>0</v>
      </c>
      <c r="X49" s="269">
        <f>SUM(T49:W49)</f>
        <v>1951.2470000000003</v>
      </c>
      <c r="Y49" s="272">
        <f>IF(ISERROR(R49/X49-1),"         /0",IF(R49/X49&gt;5,"  *  ",(R49/X49-1)))</f>
        <v>-0.21234369610818127</v>
      </c>
    </row>
    <row r="50" spans="1:25" s="104" customFormat="1" ht="19.5" customHeight="1">
      <c r="A50" s="266" t="s">
        <v>336</v>
      </c>
      <c r="B50" s="267">
        <v>115.168</v>
      </c>
      <c r="C50" s="268">
        <v>17.182</v>
      </c>
      <c r="D50" s="269">
        <v>0</v>
      </c>
      <c r="E50" s="268">
        <v>0</v>
      </c>
      <c r="F50" s="269">
        <f>SUM(B50:E50)</f>
        <v>132.35</v>
      </c>
      <c r="G50" s="270">
        <f>F50/$F$9</f>
        <v>0.002405398590449148</v>
      </c>
      <c r="H50" s="267">
        <v>61.278</v>
      </c>
      <c r="I50" s="268">
        <v>10.351</v>
      </c>
      <c r="J50" s="269"/>
      <c r="K50" s="268"/>
      <c r="L50" s="269">
        <f>SUM(H50:K50)</f>
        <v>71.629</v>
      </c>
      <c r="M50" s="271">
        <f>IF(ISERROR(F50/L50-1),"         /0",(F50/L50-1))</f>
        <v>0.8477153108377891</v>
      </c>
      <c r="N50" s="267">
        <v>622.7289999999999</v>
      </c>
      <c r="O50" s="268">
        <v>142.559</v>
      </c>
      <c r="P50" s="269">
        <v>54.752</v>
      </c>
      <c r="Q50" s="268">
        <v>0</v>
      </c>
      <c r="R50" s="269">
        <f>SUM(N50:Q50)</f>
        <v>820.0399999999998</v>
      </c>
      <c r="S50" s="270">
        <f>R50/$R$9</f>
        <v>0.0018959981392194637</v>
      </c>
      <c r="T50" s="281">
        <v>512.034</v>
      </c>
      <c r="U50" s="268">
        <v>201.51500000000004</v>
      </c>
      <c r="V50" s="269">
        <v>0</v>
      </c>
      <c r="W50" s="268">
        <v>0</v>
      </c>
      <c r="X50" s="269">
        <f>SUM(T50:W50)</f>
        <v>713.549</v>
      </c>
      <c r="Y50" s="272">
        <f>IF(ISERROR(R50/X50-1),"         /0",IF(R50/X50&gt;5,"  *  ",(R50/X50-1)))</f>
        <v>0.1492413275051887</v>
      </c>
    </row>
    <row r="51" spans="1:25" s="104" customFormat="1" ht="19.5" customHeight="1">
      <c r="A51" s="266" t="s">
        <v>342</v>
      </c>
      <c r="B51" s="267">
        <v>60.175</v>
      </c>
      <c r="C51" s="268">
        <v>39.514</v>
      </c>
      <c r="D51" s="269">
        <v>0</v>
      </c>
      <c r="E51" s="268">
        <v>0</v>
      </c>
      <c r="F51" s="269">
        <f>SUM(B51:E51)</f>
        <v>99.689</v>
      </c>
      <c r="G51" s="270">
        <f>F51/$F$9</f>
        <v>0.0018118003784154523</v>
      </c>
      <c r="H51" s="267">
        <v>101.239</v>
      </c>
      <c r="I51" s="268">
        <v>16.94</v>
      </c>
      <c r="J51" s="269"/>
      <c r="K51" s="268"/>
      <c r="L51" s="269">
        <f>SUM(H51:K51)</f>
        <v>118.179</v>
      </c>
      <c r="M51" s="271">
        <f>IF(ISERROR(F51/L51-1),"         /0",(F51/L51-1))</f>
        <v>-0.15645757706529928</v>
      </c>
      <c r="N51" s="267">
        <v>613.555</v>
      </c>
      <c r="O51" s="268">
        <v>226.83699999999996</v>
      </c>
      <c r="P51" s="269"/>
      <c r="Q51" s="268">
        <v>0</v>
      </c>
      <c r="R51" s="269">
        <f>SUM(N51:Q51)</f>
        <v>840.3919999999999</v>
      </c>
      <c r="S51" s="270">
        <f>R51/$R$9</f>
        <v>0.001943053592769772</v>
      </c>
      <c r="T51" s="281">
        <v>743.909</v>
      </c>
      <c r="U51" s="268">
        <v>271.708</v>
      </c>
      <c r="V51" s="269"/>
      <c r="W51" s="268">
        <v>0</v>
      </c>
      <c r="X51" s="269">
        <f>SUM(T51:W51)</f>
        <v>1015.617</v>
      </c>
      <c r="Y51" s="272">
        <f>IF(ISERROR(R51/X51-1),"         /0",IF(R51/X51&gt;5,"  *  ",(R51/X51-1)))</f>
        <v>-0.17253058977941493</v>
      </c>
    </row>
    <row r="52" spans="1:25" s="104" customFormat="1" ht="19.5" customHeight="1">
      <c r="A52" s="266" t="s">
        <v>335</v>
      </c>
      <c r="B52" s="267">
        <v>75.35</v>
      </c>
      <c r="C52" s="268">
        <v>5.693</v>
      </c>
      <c r="D52" s="269">
        <v>0</v>
      </c>
      <c r="E52" s="268">
        <v>0</v>
      </c>
      <c r="F52" s="269">
        <f>SUM(B52:E52)</f>
        <v>81.04299999999999</v>
      </c>
      <c r="G52" s="270">
        <f>F52/$F$9</f>
        <v>0.0014729181561448455</v>
      </c>
      <c r="H52" s="267">
        <v>81.96</v>
      </c>
      <c r="I52" s="268">
        <v>17.656</v>
      </c>
      <c r="J52" s="269">
        <v>0</v>
      </c>
      <c r="K52" s="268">
        <v>0</v>
      </c>
      <c r="L52" s="269">
        <f>SUM(H52:K52)</f>
        <v>99.61599999999999</v>
      </c>
      <c r="M52" s="271">
        <f t="shared" si="16"/>
        <v>-0.18644595245743656</v>
      </c>
      <c r="N52" s="267">
        <v>596.42</v>
      </c>
      <c r="O52" s="268">
        <v>125.861</v>
      </c>
      <c r="P52" s="269">
        <v>0</v>
      </c>
      <c r="Q52" s="268">
        <v>0</v>
      </c>
      <c r="R52" s="269">
        <f>SUM(N52:Q52)</f>
        <v>722.281</v>
      </c>
      <c r="S52" s="270">
        <f>R52/$R$9</f>
        <v>0.0016699715038212448</v>
      </c>
      <c r="T52" s="281">
        <v>749.474</v>
      </c>
      <c r="U52" s="268">
        <v>183.55100000000002</v>
      </c>
      <c r="V52" s="269">
        <v>2</v>
      </c>
      <c r="W52" s="268">
        <v>0</v>
      </c>
      <c r="X52" s="269">
        <f>SUM(T52:W52)</f>
        <v>935.0250000000001</v>
      </c>
      <c r="Y52" s="272">
        <f>IF(ISERROR(R52/X52-1),"         /0",IF(R52/X52&gt;5,"  *  ",(R52/X52-1)))</f>
        <v>-0.2275276062137377</v>
      </c>
    </row>
    <row r="53" spans="1:25" s="104" customFormat="1" ht="19.5" customHeight="1">
      <c r="A53" s="266" t="s">
        <v>345</v>
      </c>
      <c r="B53" s="267">
        <v>38.788</v>
      </c>
      <c r="C53" s="268">
        <v>3.808</v>
      </c>
      <c r="D53" s="269">
        <v>0</v>
      </c>
      <c r="E53" s="268">
        <v>0</v>
      </c>
      <c r="F53" s="269">
        <f>SUM(B53:E53)</f>
        <v>42.596</v>
      </c>
      <c r="G53" s="270">
        <f>F53/$F$9</f>
        <v>0.0007741621334247971</v>
      </c>
      <c r="H53" s="267">
        <v>53.578</v>
      </c>
      <c r="I53" s="268">
        <v>2.685</v>
      </c>
      <c r="J53" s="269"/>
      <c r="K53" s="268"/>
      <c r="L53" s="269">
        <f>SUM(H53:K53)</f>
        <v>56.263000000000005</v>
      </c>
      <c r="M53" s="271">
        <f>IF(ISERROR(F53/L53-1),"         /0",(F53/L53-1))</f>
        <v>-0.2429127490535522</v>
      </c>
      <c r="N53" s="267">
        <v>270.284</v>
      </c>
      <c r="O53" s="268">
        <v>49.506</v>
      </c>
      <c r="P53" s="269">
        <v>61.27</v>
      </c>
      <c r="Q53" s="268"/>
      <c r="R53" s="269">
        <f>SUM(N53:Q53)</f>
        <v>381.05999999999995</v>
      </c>
      <c r="S53" s="270">
        <f>R53/$R$9</f>
        <v>0.000881041230831385</v>
      </c>
      <c r="T53" s="281">
        <v>384.942</v>
      </c>
      <c r="U53" s="268">
        <v>33.169000000000004</v>
      </c>
      <c r="V53" s="269">
        <v>12.6</v>
      </c>
      <c r="W53" s="268">
        <v>4.35</v>
      </c>
      <c r="X53" s="269">
        <f>SUM(T53:W53)</f>
        <v>435.06100000000004</v>
      </c>
      <c r="Y53" s="272">
        <f>IF(ISERROR(R53/X53-1),"         /0",IF(R53/X53&gt;5,"  *  ",(R53/X53-1)))</f>
        <v>-0.12412282415569331</v>
      </c>
    </row>
    <row r="54" spans="1:25" s="104" customFormat="1" ht="19.5" customHeight="1">
      <c r="A54" s="266" t="s">
        <v>343</v>
      </c>
      <c r="B54" s="267">
        <v>30.317</v>
      </c>
      <c r="C54" s="268">
        <v>1.625</v>
      </c>
      <c r="D54" s="269">
        <v>0</v>
      </c>
      <c r="E54" s="268">
        <v>0</v>
      </c>
      <c r="F54" s="269">
        <f t="shared" si="8"/>
        <v>31.942</v>
      </c>
      <c r="G54" s="270">
        <f t="shared" si="9"/>
        <v>0.0005805307274357891</v>
      </c>
      <c r="H54" s="267">
        <v>16.865</v>
      </c>
      <c r="I54" s="268">
        <v>1.23</v>
      </c>
      <c r="J54" s="269"/>
      <c r="K54" s="268"/>
      <c r="L54" s="269">
        <f t="shared" si="10"/>
        <v>18.095</v>
      </c>
      <c r="M54" s="271">
        <f t="shared" si="16"/>
        <v>0.7652390163028462</v>
      </c>
      <c r="N54" s="267">
        <v>146.73600000000002</v>
      </c>
      <c r="O54" s="268">
        <v>8.699000000000002</v>
      </c>
      <c r="P54" s="269">
        <v>43.39</v>
      </c>
      <c r="Q54" s="268">
        <v>6.932</v>
      </c>
      <c r="R54" s="269">
        <f t="shared" si="11"/>
        <v>205.75700000000003</v>
      </c>
      <c r="S54" s="270">
        <f t="shared" si="12"/>
        <v>0.00047572665861589597</v>
      </c>
      <c r="T54" s="281">
        <v>164.868</v>
      </c>
      <c r="U54" s="268">
        <v>150.49499999999998</v>
      </c>
      <c r="V54" s="269"/>
      <c r="W54" s="268"/>
      <c r="X54" s="269">
        <f t="shared" si="13"/>
        <v>315.36299999999994</v>
      </c>
      <c r="Y54" s="272">
        <f t="shared" si="14"/>
        <v>-0.34755503974784596</v>
      </c>
    </row>
    <row r="55" spans="1:25" s="104" customFormat="1" ht="19.5" customHeight="1" thickBot="1">
      <c r="A55" s="266" t="s">
        <v>275</v>
      </c>
      <c r="B55" s="267">
        <v>264.467</v>
      </c>
      <c r="C55" s="268">
        <v>66.633</v>
      </c>
      <c r="D55" s="269">
        <v>0</v>
      </c>
      <c r="E55" s="268">
        <v>0</v>
      </c>
      <c r="F55" s="269">
        <f t="shared" si="8"/>
        <v>331.09999999999997</v>
      </c>
      <c r="G55" s="270">
        <f t="shared" si="9"/>
        <v>0.006017585744599267</v>
      </c>
      <c r="H55" s="267">
        <v>94.843</v>
      </c>
      <c r="I55" s="268">
        <v>237.98099999999997</v>
      </c>
      <c r="J55" s="269">
        <v>0</v>
      </c>
      <c r="K55" s="268">
        <v>0</v>
      </c>
      <c r="L55" s="269">
        <f t="shared" si="10"/>
        <v>332.82399999999996</v>
      </c>
      <c r="M55" s="271">
        <f t="shared" si="16"/>
        <v>-0.005179914909982375</v>
      </c>
      <c r="N55" s="267">
        <v>1795.033</v>
      </c>
      <c r="O55" s="268">
        <v>796.36</v>
      </c>
      <c r="P55" s="269">
        <v>24.91</v>
      </c>
      <c r="Q55" s="268">
        <v>317.0919999999999</v>
      </c>
      <c r="R55" s="269">
        <f t="shared" si="11"/>
        <v>2933.395</v>
      </c>
      <c r="S55" s="270">
        <f t="shared" si="12"/>
        <v>0.006782244111989269</v>
      </c>
      <c r="T55" s="281">
        <v>1086.8840000000002</v>
      </c>
      <c r="U55" s="268">
        <v>996.977</v>
      </c>
      <c r="V55" s="269">
        <v>172.71599999999998</v>
      </c>
      <c r="W55" s="268">
        <v>101.182</v>
      </c>
      <c r="X55" s="269">
        <f t="shared" si="13"/>
        <v>2357.759</v>
      </c>
      <c r="Y55" s="272">
        <f t="shared" si="14"/>
        <v>0.244145393994891</v>
      </c>
    </row>
    <row r="56" spans="1:25" s="112" customFormat="1" ht="19.5" customHeight="1">
      <c r="A56" s="119" t="s">
        <v>52</v>
      </c>
      <c r="B56" s="116">
        <f>SUM(B57:B60)</f>
        <v>173.72</v>
      </c>
      <c r="C56" s="115">
        <f>SUM(C57:C60)</f>
        <v>7.52</v>
      </c>
      <c r="D56" s="114">
        <f>SUM(D57:D60)</f>
        <v>64.662</v>
      </c>
      <c r="E56" s="115">
        <f>SUM(E57:E60)</f>
        <v>82.642</v>
      </c>
      <c r="F56" s="114">
        <f t="shared" si="8"/>
        <v>328.544</v>
      </c>
      <c r="G56" s="117">
        <f t="shared" si="9"/>
        <v>0.005971131654707404</v>
      </c>
      <c r="H56" s="116">
        <f>SUM(H57:H60)</f>
        <v>116.61099999999999</v>
      </c>
      <c r="I56" s="115">
        <f>SUM(I57:I60)</f>
        <v>22.666</v>
      </c>
      <c r="J56" s="114">
        <f>SUM(J57:J60)</f>
        <v>35.63</v>
      </c>
      <c r="K56" s="115">
        <f>SUM(K57:K60)</f>
        <v>12.304</v>
      </c>
      <c r="L56" s="114">
        <f t="shared" si="10"/>
        <v>187.21099999999998</v>
      </c>
      <c r="M56" s="118">
        <f t="shared" si="16"/>
        <v>0.7549396135910817</v>
      </c>
      <c r="N56" s="116">
        <f>SUM(N57:N60)</f>
        <v>1388.9219999999996</v>
      </c>
      <c r="O56" s="115">
        <f>SUM(O57:O60)</f>
        <v>102.97999999999999</v>
      </c>
      <c r="P56" s="114">
        <f>SUM(P57:P60)</f>
        <v>501.97300000000007</v>
      </c>
      <c r="Q56" s="115">
        <f>SUM(Q57:Q60)</f>
        <v>209.354</v>
      </c>
      <c r="R56" s="114">
        <f t="shared" si="11"/>
        <v>2203.2289999999994</v>
      </c>
      <c r="S56" s="117">
        <f t="shared" si="12"/>
        <v>0.005094041856829374</v>
      </c>
      <c r="T56" s="116">
        <f>SUM(T57:T60)</f>
        <v>949.6439999999999</v>
      </c>
      <c r="U56" s="115">
        <f>SUM(U57:U60)</f>
        <v>206.82699999999997</v>
      </c>
      <c r="V56" s="114">
        <f>SUM(V57:V60)</f>
        <v>387.14099999999996</v>
      </c>
      <c r="W56" s="115">
        <f>SUM(W57:W60)</f>
        <v>148.97500000000002</v>
      </c>
      <c r="X56" s="114">
        <f t="shared" si="13"/>
        <v>1692.5869999999995</v>
      </c>
      <c r="Y56" s="113">
        <f t="shared" si="14"/>
        <v>0.30169320690753265</v>
      </c>
    </row>
    <row r="57" spans="1:25" ht="19.5" customHeight="1">
      <c r="A57" s="259" t="s">
        <v>351</v>
      </c>
      <c r="B57" s="260">
        <v>23.105999999999998</v>
      </c>
      <c r="C57" s="261">
        <v>2.498</v>
      </c>
      <c r="D57" s="262">
        <v>33.9</v>
      </c>
      <c r="E57" s="261">
        <v>80.325</v>
      </c>
      <c r="F57" s="262">
        <f t="shared" si="8"/>
        <v>139.829</v>
      </c>
      <c r="G57" s="263">
        <f t="shared" si="9"/>
        <v>0.0025413258746045633</v>
      </c>
      <c r="H57" s="260">
        <v>13.144</v>
      </c>
      <c r="I57" s="261">
        <v>20.551000000000002</v>
      </c>
      <c r="J57" s="262">
        <v>35.457</v>
      </c>
      <c r="K57" s="261">
        <v>6.426</v>
      </c>
      <c r="L57" s="262">
        <f t="shared" si="10"/>
        <v>75.578</v>
      </c>
      <c r="M57" s="264">
        <f t="shared" si="16"/>
        <v>0.8501283442271561</v>
      </c>
      <c r="N57" s="260">
        <v>170.15599999999995</v>
      </c>
      <c r="O57" s="261">
        <v>20.569000000000003</v>
      </c>
      <c r="P57" s="262">
        <v>370.769</v>
      </c>
      <c r="Q57" s="261">
        <v>135.694</v>
      </c>
      <c r="R57" s="262">
        <f t="shared" si="11"/>
        <v>697.1879999999999</v>
      </c>
      <c r="S57" s="263">
        <f t="shared" si="12"/>
        <v>0.0016119544786670644</v>
      </c>
      <c r="T57" s="280">
        <v>215.969</v>
      </c>
      <c r="U57" s="261">
        <v>173.63299999999998</v>
      </c>
      <c r="V57" s="262">
        <v>350.53</v>
      </c>
      <c r="W57" s="261">
        <v>53.708</v>
      </c>
      <c r="X57" s="262">
        <f t="shared" si="13"/>
        <v>793.8399999999999</v>
      </c>
      <c r="Y57" s="265">
        <f t="shared" si="14"/>
        <v>-0.12175249420538148</v>
      </c>
    </row>
    <row r="58" spans="1:25" ht="19.5" customHeight="1">
      <c r="A58" s="400" t="s">
        <v>352</v>
      </c>
      <c r="B58" s="401">
        <v>85.611</v>
      </c>
      <c r="C58" s="402">
        <v>3.175</v>
      </c>
      <c r="D58" s="403">
        <v>30.762</v>
      </c>
      <c r="E58" s="402">
        <v>2.317</v>
      </c>
      <c r="F58" s="403">
        <f>SUM(B58:E58)</f>
        <v>121.86500000000001</v>
      </c>
      <c r="G58" s="406">
        <f>F58/$F$9</f>
        <v>0.002214838679449078</v>
      </c>
      <c r="H58" s="401">
        <v>30.313</v>
      </c>
      <c r="I58" s="402">
        <v>2.093</v>
      </c>
      <c r="J58" s="403"/>
      <c r="K58" s="402"/>
      <c r="L58" s="403">
        <f t="shared" si="10"/>
        <v>32.406</v>
      </c>
      <c r="M58" s="704">
        <f>IF(ISERROR(F58/L58-1),"         /0",(F58/L58-1))</f>
        <v>2.7605690304264647</v>
      </c>
      <c r="N58" s="401">
        <v>748.63</v>
      </c>
      <c r="O58" s="402">
        <v>61.58299999999999</v>
      </c>
      <c r="P58" s="403">
        <v>83.417</v>
      </c>
      <c r="Q58" s="402">
        <v>7.907</v>
      </c>
      <c r="R58" s="403">
        <f>SUM(N58:Q58)</f>
        <v>901.537</v>
      </c>
      <c r="S58" s="406">
        <f>R58/$R$9</f>
        <v>0.002084425728546776</v>
      </c>
      <c r="T58" s="409">
        <v>459.71999999999997</v>
      </c>
      <c r="U58" s="402">
        <v>24.981</v>
      </c>
      <c r="V58" s="403">
        <v>0.091</v>
      </c>
      <c r="W58" s="402">
        <v>0.091</v>
      </c>
      <c r="X58" s="403">
        <f>SUM(T58:W58)</f>
        <v>484.883</v>
      </c>
      <c r="Y58" s="408">
        <f>IF(ISERROR(R58/X58-1),"         /0",IF(R58/X58&gt;5,"  *  ",(R58/X58-1)))</f>
        <v>0.8592877044565392</v>
      </c>
    </row>
    <row r="59" spans="1:25" ht="19.5" customHeight="1">
      <c r="A59" s="400" t="s">
        <v>350</v>
      </c>
      <c r="B59" s="401">
        <v>43.775</v>
      </c>
      <c r="C59" s="402">
        <v>1.847</v>
      </c>
      <c r="D59" s="403">
        <v>0</v>
      </c>
      <c r="E59" s="402">
        <v>0</v>
      </c>
      <c r="F59" s="403">
        <f>SUM(B59:E59)</f>
        <v>45.622</v>
      </c>
      <c r="G59" s="406">
        <f>F59/$F$9</f>
        <v>0.0008291582508006879</v>
      </c>
      <c r="H59" s="401">
        <v>16.787</v>
      </c>
      <c r="I59" s="402">
        <v>0.022</v>
      </c>
      <c r="J59" s="403"/>
      <c r="K59" s="402"/>
      <c r="L59" s="403">
        <f t="shared" si="10"/>
        <v>16.808999999999997</v>
      </c>
      <c r="M59" s="704">
        <f>IF(ISERROR(F59/L59-1),"         /0",(F59/L59-1))</f>
        <v>1.714141233862812</v>
      </c>
      <c r="N59" s="401">
        <v>427.56599999999975</v>
      </c>
      <c r="O59" s="402">
        <v>18.244</v>
      </c>
      <c r="P59" s="403">
        <v>45.525999999999996</v>
      </c>
      <c r="Q59" s="402">
        <v>9.553999999999998</v>
      </c>
      <c r="R59" s="403">
        <f>SUM(N59:Q59)</f>
        <v>500.8899999999997</v>
      </c>
      <c r="S59" s="406">
        <f>R59/$R$9</f>
        <v>0.0011580977854173417</v>
      </c>
      <c r="T59" s="409">
        <v>200.929</v>
      </c>
      <c r="U59" s="402">
        <v>5.398000000000001</v>
      </c>
      <c r="V59" s="403">
        <v>0</v>
      </c>
      <c r="W59" s="402">
        <v>0</v>
      </c>
      <c r="X59" s="403">
        <f>SUM(T59:W59)</f>
        <v>206.327</v>
      </c>
      <c r="Y59" s="408">
        <f>IF(ISERROR(R59/X59-1),"         /0",IF(R59/X59&gt;5,"  *  ",(R59/X59-1)))</f>
        <v>1.4276512526232619</v>
      </c>
    </row>
    <row r="60" spans="1:25" ht="19.5" customHeight="1" thickBot="1">
      <c r="A60" s="266" t="s">
        <v>275</v>
      </c>
      <c r="B60" s="267">
        <v>21.227999999999998</v>
      </c>
      <c r="C60" s="268">
        <v>0</v>
      </c>
      <c r="D60" s="269">
        <v>0</v>
      </c>
      <c r="E60" s="268">
        <v>0</v>
      </c>
      <c r="F60" s="269">
        <f>SUM(B60:E60)</f>
        <v>21.227999999999998</v>
      </c>
      <c r="G60" s="270">
        <f>F60/$F$9</f>
        <v>0.0003858088498530753</v>
      </c>
      <c r="H60" s="267">
        <v>56.367</v>
      </c>
      <c r="I60" s="268">
        <v>0</v>
      </c>
      <c r="J60" s="269">
        <v>0.173</v>
      </c>
      <c r="K60" s="268">
        <v>5.878</v>
      </c>
      <c r="L60" s="269">
        <f t="shared" si="10"/>
        <v>62.418</v>
      </c>
      <c r="M60" s="271">
        <f>IF(ISERROR(F60/L60-1),"         /0",(F60/L60-1))</f>
        <v>-0.6599057964048832</v>
      </c>
      <c r="N60" s="267">
        <v>42.57</v>
      </c>
      <c r="O60" s="268">
        <v>2.584</v>
      </c>
      <c r="P60" s="269">
        <v>2.2609999999999997</v>
      </c>
      <c r="Q60" s="268">
        <v>56.199000000000005</v>
      </c>
      <c r="R60" s="269">
        <f>SUM(N60:Q60)</f>
        <v>103.614</v>
      </c>
      <c r="S60" s="270">
        <f>R60/$R$9</f>
        <v>0.00023956386419819224</v>
      </c>
      <c r="T60" s="281">
        <v>73.026</v>
      </c>
      <c r="U60" s="268">
        <v>2.815</v>
      </c>
      <c r="V60" s="269">
        <v>36.519999999999996</v>
      </c>
      <c r="W60" s="268">
        <v>95.17600000000002</v>
      </c>
      <c r="X60" s="269">
        <f>SUM(T60:W60)</f>
        <v>207.537</v>
      </c>
      <c r="Y60" s="272">
        <f>IF(ISERROR(R60/X60-1),"         /0",IF(R60/X60&gt;5,"  *  ",(R60/X60-1)))</f>
        <v>-0.500744445568742</v>
      </c>
    </row>
    <row r="61" spans="1:25" s="104" customFormat="1" ht="19.5" customHeight="1" thickBot="1">
      <c r="A61" s="111" t="s">
        <v>51</v>
      </c>
      <c r="B61" s="108">
        <v>31.253</v>
      </c>
      <c r="C61" s="107">
        <v>1.2429999999999999</v>
      </c>
      <c r="D61" s="106">
        <v>0</v>
      </c>
      <c r="E61" s="107">
        <v>0.05</v>
      </c>
      <c r="F61" s="106">
        <f t="shared" si="8"/>
        <v>32.546</v>
      </c>
      <c r="G61" s="109">
        <f t="shared" si="9"/>
        <v>0.0005915081414790931</v>
      </c>
      <c r="H61" s="108">
        <v>29.958</v>
      </c>
      <c r="I61" s="107">
        <v>0.44099999999999995</v>
      </c>
      <c r="J61" s="106">
        <v>0</v>
      </c>
      <c r="K61" s="107">
        <v>0</v>
      </c>
      <c r="L61" s="106"/>
      <c r="M61" s="110" t="str">
        <f t="shared" si="16"/>
        <v>         /0</v>
      </c>
      <c r="N61" s="108">
        <v>295.375</v>
      </c>
      <c r="O61" s="107">
        <v>2.9829999999999997</v>
      </c>
      <c r="P61" s="106"/>
      <c r="Q61" s="107">
        <v>0.05</v>
      </c>
      <c r="R61" s="106">
        <f t="shared" si="11"/>
        <v>298.408</v>
      </c>
      <c r="S61" s="109">
        <f t="shared" si="12"/>
        <v>0.0006899431890251718</v>
      </c>
      <c r="T61" s="108">
        <v>389.17600000000004</v>
      </c>
      <c r="U61" s="107">
        <v>7.490000000000001</v>
      </c>
      <c r="V61" s="106">
        <v>0.145</v>
      </c>
      <c r="W61" s="107">
        <v>0.06</v>
      </c>
      <c r="X61" s="106">
        <f t="shared" si="13"/>
        <v>396.87100000000004</v>
      </c>
      <c r="Y61" s="105">
        <f t="shared" si="14"/>
        <v>-0.24809824854927676</v>
      </c>
    </row>
    <row r="62" ht="10.5" customHeight="1" thickTop="1">
      <c r="A62" s="78"/>
    </row>
    <row r="63" ht="14.25">
      <c r="A63" s="78" t="s">
        <v>50</v>
      </c>
    </row>
    <row r="64" ht="14.25">
      <c r="A64" s="79" t="s">
        <v>27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62:Y65536 M62:M65536 Y3 M3 M5 Y5 Y7:Y8 M7:M8">
    <cfRule type="cellIs" priority="4" dxfId="95" operator="lessThan" stopIfTrue="1">
      <formula>0</formula>
    </cfRule>
  </conditionalFormatting>
  <conditionalFormatting sqref="Y9:Y61 M9:M61">
    <cfRule type="cellIs" priority="5" dxfId="95" operator="lessThan" stopIfTrue="1">
      <formula>0</formula>
    </cfRule>
    <cfRule type="cellIs" priority="6" dxfId="97" operator="greaterThanOrEqual" stopIfTrue="1">
      <formula>0</formula>
    </cfRule>
  </conditionalFormatting>
  <conditionalFormatting sqref="M6 Y6">
    <cfRule type="cellIs" priority="1" dxfId="95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56:K56 M56:W56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Y48"/>
  <sheetViews>
    <sheetView showGridLines="0" zoomScale="80" zoomScaleNormal="80" zoomScalePageLayoutView="0" workbookViewId="0" topLeftCell="A1">
      <selection activeCell="A9" sqref="A9:IV9"/>
    </sheetView>
  </sheetViews>
  <sheetFormatPr defaultColWidth="8.00390625" defaultRowHeight="15"/>
  <cols>
    <col min="1" max="1" width="20.28125" style="79" customWidth="1"/>
    <col min="2" max="2" width="8.57421875" style="79" customWidth="1"/>
    <col min="3" max="3" width="9.7109375" style="79" bestFit="1" customWidth="1"/>
    <col min="4" max="4" width="8.00390625" style="79" bestFit="1" customWidth="1"/>
    <col min="5" max="5" width="9.7109375" style="79" bestFit="1" customWidth="1"/>
    <col min="6" max="6" width="9.421875" style="79" bestFit="1" customWidth="1"/>
    <col min="7" max="7" width="11.28125" style="79" customWidth="1"/>
    <col min="8" max="8" width="9.28125" style="79" bestFit="1" customWidth="1"/>
    <col min="9" max="9" width="9.7109375" style="79" bestFit="1" customWidth="1"/>
    <col min="10" max="10" width="8.57421875" style="79" customWidth="1"/>
    <col min="11" max="11" width="9.7109375" style="79" bestFit="1" customWidth="1"/>
    <col min="12" max="12" width="9.28125" style="79" bestFit="1" customWidth="1"/>
    <col min="13" max="13" width="11.57421875" style="79" customWidth="1"/>
    <col min="14" max="14" width="9.7109375" style="79" customWidth="1"/>
    <col min="15" max="15" width="10.8515625" style="79" customWidth="1"/>
    <col min="16" max="16" width="9.57421875" style="79" customWidth="1"/>
    <col min="17" max="17" width="10.140625" style="79" customWidth="1"/>
    <col min="18" max="18" width="10.57421875" style="79" customWidth="1"/>
    <col min="19" max="19" width="11.00390625" style="79" customWidth="1"/>
    <col min="20" max="20" width="10.421875" style="79" customWidth="1"/>
    <col min="21" max="23" width="10.28125" style="79" customWidth="1"/>
    <col min="24" max="24" width="10.421875" style="79" customWidth="1"/>
    <col min="25" max="25" width="8.7109375" style="79" bestFit="1" customWidth="1"/>
    <col min="26" max="16384" width="8.00390625" style="79" customWidth="1"/>
  </cols>
  <sheetData>
    <row r="1" spans="24:25" ht="18.75" thickBot="1">
      <c r="X1" s="584" t="s">
        <v>26</v>
      </c>
      <c r="Y1" s="585"/>
    </row>
    <row r="2" ht="5.25" customHeight="1" thickBot="1"/>
    <row r="3" spans="1:25" ht="24.75" customHeight="1" thickTop="1">
      <c r="A3" s="646" t="s">
        <v>67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647"/>
      <c r="W3" s="647"/>
      <c r="X3" s="647"/>
      <c r="Y3" s="648"/>
    </row>
    <row r="4" spans="1:25" ht="21" customHeight="1" thickBot="1">
      <c r="A4" s="655" t="s">
        <v>42</v>
      </c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  <c r="Q4" s="656"/>
      <c r="R4" s="656"/>
      <c r="S4" s="656"/>
      <c r="T4" s="656"/>
      <c r="U4" s="656"/>
      <c r="V4" s="656"/>
      <c r="W4" s="656"/>
      <c r="X4" s="656"/>
      <c r="Y4" s="657"/>
    </row>
    <row r="5" spans="1:25" s="124" customFormat="1" ht="18" customHeight="1" thickBot="1" thickTop="1">
      <c r="A5" s="589" t="s">
        <v>66</v>
      </c>
      <c r="B5" s="639" t="s">
        <v>34</v>
      </c>
      <c r="C5" s="640"/>
      <c r="D5" s="640"/>
      <c r="E5" s="640"/>
      <c r="F5" s="640"/>
      <c r="G5" s="640"/>
      <c r="H5" s="640"/>
      <c r="I5" s="640"/>
      <c r="J5" s="641"/>
      <c r="K5" s="641"/>
      <c r="L5" s="641"/>
      <c r="M5" s="642"/>
      <c r="N5" s="639" t="s">
        <v>33</v>
      </c>
      <c r="O5" s="640"/>
      <c r="P5" s="640"/>
      <c r="Q5" s="640"/>
      <c r="R5" s="640"/>
      <c r="S5" s="640"/>
      <c r="T5" s="640"/>
      <c r="U5" s="640"/>
      <c r="V5" s="640"/>
      <c r="W5" s="640"/>
      <c r="X5" s="640"/>
      <c r="Y5" s="643"/>
    </row>
    <row r="6" spans="1:25" s="92" customFormat="1" ht="26.25" customHeight="1" thickBot="1">
      <c r="A6" s="590"/>
      <c r="B6" s="631" t="s">
        <v>155</v>
      </c>
      <c r="C6" s="632"/>
      <c r="D6" s="632"/>
      <c r="E6" s="632"/>
      <c r="F6" s="632"/>
      <c r="G6" s="636" t="s">
        <v>32</v>
      </c>
      <c r="H6" s="631" t="s">
        <v>156</v>
      </c>
      <c r="I6" s="632"/>
      <c r="J6" s="632"/>
      <c r="K6" s="632"/>
      <c r="L6" s="632"/>
      <c r="M6" s="633" t="s">
        <v>31</v>
      </c>
      <c r="N6" s="631" t="s">
        <v>157</v>
      </c>
      <c r="O6" s="632"/>
      <c r="P6" s="632"/>
      <c r="Q6" s="632"/>
      <c r="R6" s="632"/>
      <c r="S6" s="636" t="s">
        <v>32</v>
      </c>
      <c r="T6" s="631" t="s">
        <v>158</v>
      </c>
      <c r="U6" s="632"/>
      <c r="V6" s="632"/>
      <c r="W6" s="632"/>
      <c r="X6" s="632"/>
      <c r="Y6" s="649" t="s">
        <v>31</v>
      </c>
    </row>
    <row r="7" spans="1:25" s="92" customFormat="1" ht="26.25" customHeight="1">
      <c r="A7" s="591"/>
      <c r="B7" s="602" t="s">
        <v>20</v>
      </c>
      <c r="C7" s="594"/>
      <c r="D7" s="593" t="s">
        <v>19</v>
      </c>
      <c r="E7" s="594"/>
      <c r="F7" s="664" t="s">
        <v>15</v>
      </c>
      <c r="G7" s="637"/>
      <c r="H7" s="602" t="s">
        <v>20</v>
      </c>
      <c r="I7" s="594"/>
      <c r="J7" s="593" t="s">
        <v>19</v>
      </c>
      <c r="K7" s="594"/>
      <c r="L7" s="664" t="s">
        <v>15</v>
      </c>
      <c r="M7" s="634"/>
      <c r="N7" s="602" t="s">
        <v>20</v>
      </c>
      <c r="O7" s="594"/>
      <c r="P7" s="593" t="s">
        <v>19</v>
      </c>
      <c r="Q7" s="594"/>
      <c r="R7" s="664" t="s">
        <v>15</v>
      </c>
      <c r="S7" s="637"/>
      <c r="T7" s="602" t="s">
        <v>20</v>
      </c>
      <c r="U7" s="594"/>
      <c r="V7" s="593" t="s">
        <v>19</v>
      </c>
      <c r="W7" s="594"/>
      <c r="X7" s="664" t="s">
        <v>15</v>
      </c>
      <c r="Y7" s="650"/>
    </row>
    <row r="8" spans="1:25" s="120" customFormat="1" ht="15.75" customHeight="1" thickBot="1">
      <c r="A8" s="592"/>
      <c r="B8" s="123" t="s">
        <v>29</v>
      </c>
      <c r="C8" s="121" t="s">
        <v>28</v>
      </c>
      <c r="D8" s="122" t="s">
        <v>29</v>
      </c>
      <c r="E8" s="121" t="s">
        <v>28</v>
      </c>
      <c r="F8" s="645"/>
      <c r="G8" s="638"/>
      <c r="H8" s="123" t="s">
        <v>29</v>
      </c>
      <c r="I8" s="121" t="s">
        <v>28</v>
      </c>
      <c r="J8" s="122" t="s">
        <v>29</v>
      </c>
      <c r="K8" s="121" t="s">
        <v>28</v>
      </c>
      <c r="L8" s="645"/>
      <c r="M8" s="635"/>
      <c r="N8" s="123" t="s">
        <v>29</v>
      </c>
      <c r="O8" s="121" t="s">
        <v>28</v>
      </c>
      <c r="P8" s="122" t="s">
        <v>29</v>
      </c>
      <c r="Q8" s="121" t="s">
        <v>28</v>
      </c>
      <c r="R8" s="645"/>
      <c r="S8" s="638"/>
      <c r="T8" s="123" t="s">
        <v>29</v>
      </c>
      <c r="U8" s="121" t="s">
        <v>28</v>
      </c>
      <c r="V8" s="122" t="s">
        <v>29</v>
      </c>
      <c r="W8" s="121" t="s">
        <v>28</v>
      </c>
      <c r="X8" s="645"/>
      <c r="Y8" s="651"/>
    </row>
    <row r="9" spans="1:25" s="716" customFormat="1" ht="18" customHeight="1" thickBot="1" thickTop="1">
      <c r="A9" s="715" t="s">
        <v>22</v>
      </c>
      <c r="B9" s="709">
        <f>B10+B14+B24+B33+B41+B45</f>
        <v>22065.24</v>
      </c>
      <c r="C9" s="710">
        <f>C10+C14+C24+C33+C41+C45</f>
        <v>13636.585000000001</v>
      </c>
      <c r="D9" s="711">
        <f>D10+D14+D24+D33+D41+D45</f>
        <v>12241.455000000002</v>
      </c>
      <c r="E9" s="710">
        <f>E10+E14+E24+E33+E41+E45</f>
        <v>7078.785999999999</v>
      </c>
      <c r="F9" s="711">
        <f>SUM(B9:E9)</f>
        <v>55022.066000000006</v>
      </c>
      <c r="G9" s="712">
        <f>F9/$F$9</f>
        <v>1</v>
      </c>
      <c r="H9" s="709">
        <f>H10+H14+H24+H33+H41+H45</f>
        <v>26007.945999999993</v>
      </c>
      <c r="I9" s="710">
        <f>I10+I14+I24+I33+I41+I45</f>
        <v>14807.365000000002</v>
      </c>
      <c r="J9" s="711">
        <f>J10+J14+J24+J33+J41+J45</f>
        <v>5069.979</v>
      </c>
      <c r="K9" s="710">
        <f>K10+K14+K24+K33+K41+K45</f>
        <v>2636.199</v>
      </c>
      <c r="L9" s="711">
        <f>SUM(H9:K9)</f>
        <v>48521.488999999994</v>
      </c>
      <c r="M9" s="713">
        <f>IF(ISERROR(F9/L9-1),"         /0",(F9/L9-1))</f>
        <v>0.13397315568778212</v>
      </c>
      <c r="N9" s="709">
        <f>N10+N14+N24+N33+N41+N45</f>
        <v>182869.00300000008</v>
      </c>
      <c r="O9" s="710">
        <f>O10+O14+O24+O33+O41+O45</f>
        <v>103189.44399999999</v>
      </c>
      <c r="P9" s="711">
        <f>P10+P14+P24+P33+P41+P45</f>
        <v>102685.24900000001</v>
      </c>
      <c r="Q9" s="710">
        <f>Q10+Q14+Q24+Q33+Q41+Q45</f>
        <v>43767.27700000001</v>
      </c>
      <c r="R9" s="711">
        <f>SUM(N9:Q9)</f>
        <v>432510.97300000006</v>
      </c>
      <c r="S9" s="712">
        <f>R9/$R$9</f>
        <v>1</v>
      </c>
      <c r="T9" s="709">
        <f>T10+T14+T24+T33+T41+T45</f>
        <v>209280.30300000004</v>
      </c>
      <c r="U9" s="710">
        <f>U10+U14+U24+U33+U41+U45</f>
        <v>110230.98400000004</v>
      </c>
      <c r="V9" s="711">
        <f>V10+V14+V24+V33+V41+V45</f>
        <v>54574.49297000001</v>
      </c>
      <c r="W9" s="710">
        <f>W10+W14+W24+W33+W41+W45</f>
        <v>19550.024</v>
      </c>
      <c r="X9" s="711">
        <f>SUM(T9:W9)</f>
        <v>393635.80397000007</v>
      </c>
      <c r="Y9" s="714">
        <f>IF(ISERROR(R9/X9-1),"         /0",(R9/X9-1))</f>
        <v>0.0987592303289635</v>
      </c>
    </row>
    <row r="10" spans="1:25" s="134" customFormat="1" ht="19.5" customHeight="1" thickTop="1">
      <c r="A10" s="143" t="s">
        <v>56</v>
      </c>
      <c r="B10" s="140">
        <f>SUM(B11:B13)</f>
        <v>12137.335999999998</v>
      </c>
      <c r="C10" s="139">
        <f>SUM(C11:C13)</f>
        <v>4488.192</v>
      </c>
      <c r="D10" s="138">
        <f>SUM(D11:D13)</f>
        <v>10185.318000000001</v>
      </c>
      <c r="E10" s="137">
        <f>SUM(E11:E13)</f>
        <v>5526.655</v>
      </c>
      <c r="F10" s="138">
        <f aca="true" t="shared" si="0" ref="F10:F45">SUM(B10:E10)</f>
        <v>32337.500999999997</v>
      </c>
      <c r="G10" s="141">
        <f aca="true" t="shared" si="1" ref="G10:G45">F10/$F$9</f>
        <v>0.5877187708654923</v>
      </c>
      <c r="H10" s="140">
        <f>SUM(H11:H13)</f>
        <v>17190.538999999997</v>
      </c>
      <c r="I10" s="139">
        <f>SUM(I11:I13)</f>
        <v>6197.449</v>
      </c>
      <c r="J10" s="138">
        <f>SUM(J11:J13)</f>
        <v>3989.938</v>
      </c>
      <c r="K10" s="137">
        <f>SUM(K11:K13)</f>
        <v>1754.745</v>
      </c>
      <c r="L10" s="138">
        <f aca="true" t="shared" si="2" ref="L10:L45">SUM(H10:K10)</f>
        <v>29132.671</v>
      </c>
      <c r="M10" s="142">
        <f aca="true" t="shared" si="3" ref="M10:M23">IF(ISERROR(F10/L10-1),"         /0",(F10/L10-1))</f>
        <v>0.11000810739255584</v>
      </c>
      <c r="N10" s="140">
        <f>SUM(N11:N13)</f>
        <v>110623.37200000008</v>
      </c>
      <c r="O10" s="139">
        <f>SUM(O11:O13)</f>
        <v>35934.62399999999</v>
      </c>
      <c r="P10" s="138">
        <f>SUM(P11:P13)</f>
        <v>89265.02900000002</v>
      </c>
      <c r="Q10" s="137">
        <f>SUM(Q11:Q13)</f>
        <v>34459.88</v>
      </c>
      <c r="R10" s="138">
        <f aca="true" t="shared" si="4" ref="R10:R45">SUM(N10:Q10)</f>
        <v>270282.9050000001</v>
      </c>
      <c r="S10" s="141">
        <f aca="true" t="shared" si="5" ref="S10:S45">R10/$R$9</f>
        <v>0.6249157174562598</v>
      </c>
      <c r="T10" s="140">
        <f>SUM(T11:T13)</f>
        <v>144138.17100000003</v>
      </c>
      <c r="U10" s="139">
        <f>SUM(U11:U13)</f>
        <v>47196.67200000003</v>
      </c>
      <c r="V10" s="138">
        <f>SUM(V11:V13)</f>
        <v>49316.29097000001</v>
      </c>
      <c r="W10" s="137">
        <f>SUM(W11:W13)</f>
        <v>16056.719</v>
      </c>
      <c r="X10" s="138">
        <f aca="true" t="shared" si="6" ref="X10:X42">SUM(T10:W10)</f>
        <v>256707.85297000007</v>
      </c>
      <c r="Y10" s="135">
        <f aca="true" t="shared" si="7" ref="Y10:Y45">IF(ISERROR(R10/X10-1),"         /0",IF(R10/X10&gt;5,"  *  ",(R10/X10-1)))</f>
        <v>0.05288132744262586</v>
      </c>
    </row>
    <row r="11" spans="1:25" ht="19.5" customHeight="1">
      <c r="A11" s="259" t="s">
        <v>356</v>
      </c>
      <c r="B11" s="260">
        <v>12049.215999999999</v>
      </c>
      <c r="C11" s="261">
        <v>4392.467000000001</v>
      </c>
      <c r="D11" s="262">
        <v>10047.538</v>
      </c>
      <c r="E11" s="283">
        <v>5413.3859999999995</v>
      </c>
      <c r="F11" s="262">
        <f t="shared" si="0"/>
        <v>31902.606999999996</v>
      </c>
      <c r="G11" s="263">
        <f t="shared" si="1"/>
        <v>0.5798147783109415</v>
      </c>
      <c r="H11" s="260">
        <v>17062.6</v>
      </c>
      <c r="I11" s="261">
        <v>5972.605</v>
      </c>
      <c r="J11" s="262">
        <v>3895.667</v>
      </c>
      <c r="K11" s="283">
        <v>1715.716</v>
      </c>
      <c r="L11" s="262">
        <f t="shared" si="2"/>
        <v>28646.588</v>
      </c>
      <c r="M11" s="264">
        <f t="shared" si="3"/>
        <v>0.11366166888705886</v>
      </c>
      <c r="N11" s="260">
        <v>109791.46400000008</v>
      </c>
      <c r="O11" s="261">
        <v>35169.60199999999</v>
      </c>
      <c r="P11" s="262">
        <v>87128.93100000001</v>
      </c>
      <c r="Q11" s="283">
        <v>33067.429</v>
      </c>
      <c r="R11" s="262">
        <f t="shared" si="4"/>
        <v>265157.4260000001</v>
      </c>
      <c r="S11" s="263">
        <f t="shared" si="5"/>
        <v>0.6130651996198027</v>
      </c>
      <c r="T11" s="260">
        <v>138600.39900000003</v>
      </c>
      <c r="U11" s="261">
        <v>45611.36300000003</v>
      </c>
      <c r="V11" s="262">
        <v>46114.00997000001</v>
      </c>
      <c r="W11" s="283">
        <v>13387.132</v>
      </c>
      <c r="X11" s="262">
        <f t="shared" si="6"/>
        <v>243712.90397000007</v>
      </c>
      <c r="Y11" s="265">
        <f t="shared" si="7"/>
        <v>0.08799091751268029</v>
      </c>
    </row>
    <row r="12" spans="1:25" ht="19.5" customHeight="1">
      <c r="A12" s="266" t="s">
        <v>357</v>
      </c>
      <c r="B12" s="267">
        <v>50.675</v>
      </c>
      <c r="C12" s="268">
        <v>77.19</v>
      </c>
      <c r="D12" s="269">
        <v>137.78</v>
      </c>
      <c r="E12" s="286">
        <v>113.269</v>
      </c>
      <c r="F12" s="269">
        <f t="shared" si="0"/>
        <v>378.914</v>
      </c>
      <c r="G12" s="270">
        <f t="shared" si="1"/>
        <v>0.006886582557623335</v>
      </c>
      <c r="H12" s="267">
        <v>98.072</v>
      </c>
      <c r="I12" s="268">
        <v>122.953</v>
      </c>
      <c r="J12" s="269">
        <v>94.271</v>
      </c>
      <c r="K12" s="286">
        <v>39.029</v>
      </c>
      <c r="L12" s="269">
        <f t="shared" si="2"/>
        <v>354.325</v>
      </c>
      <c r="M12" s="271">
        <f t="shared" si="3"/>
        <v>0.06939674028081555</v>
      </c>
      <c r="N12" s="267">
        <v>323.51799999999986</v>
      </c>
      <c r="O12" s="268">
        <v>679.9200000000001</v>
      </c>
      <c r="P12" s="269">
        <v>2084.956</v>
      </c>
      <c r="Q12" s="286">
        <v>1115.4900000000002</v>
      </c>
      <c r="R12" s="269">
        <f t="shared" si="4"/>
        <v>4203.884</v>
      </c>
      <c r="S12" s="270">
        <f t="shared" si="5"/>
        <v>0.009719716405900294</v>
      </c>
      <c r="T12" s="267">
        <v>945.2400000000001</v>
      </c>
      <c r="U12" s="268">
        <v>817.0780000000002</v>
      </c>
      <c r="V12" s="269">
        <v>242.474</v>
      </c>
      <c r="W12" s="286">
        <v>138.122</v>
      </c>
      <c r="X12" s="269">
        <f t="shared" si="6"/>
        <v>2142.914</v>
      </c>
      <c r="Y12" s="272">
        <f t="shared" si="7"/>
        <v>0.961760481288563</v>
      </c>
    </row>
    <row r="13" spans="1:25" ht="19.5" customHeight="1" thickBot="1">
      <c r="A13" s="273" t="s">
        <v>358</v>
      </c>
      <c r="B13" s="274">
        <v>37.44499999999999</v>
      </c>
      <c r="C13" s="275">
        <v>18.535</v>
      </c>
      <c r="D13" s="276">
        <v>0</v>
      </c>
      <c r="E13" s="289">
        <v>0</v>
      </c>
      <c r="F13" s="276">
        <f t="shared" si="0"/>
        <v>55.97999999999999</v>
      </c>
      <c r="G13" s="277">
        <f t="shared" si="1"/>
        <v>0.0010174099969274143</v>
      </c>
      <c r="H13" s="274">
        <v>29.867</v>
      </c>
      <c r="I13" s="275">
        <v>101.891</v>
      </c>
      <c r="J13" s="276"/>
      <c r="K13" s="289"/>
      <c r="L13" s="276">
        <f t="shared" si="2"/>
        <v>131.758</v>
      </c>
      <c r="M13" s="278">
        <f t="shared" si="3"/>
        <v>-0.5751301628743607</v>
      </c>
      <c r="N13" s="274">
        <v>508.39</v>
      </c>
      <c r="O13" s="275">
        <v>85.102</v>
      </c>
      <c r="P13" s="276">
        <v>51.142</v>
      </c>
      <c r="Q13" s="289">
        <v>276.961</v>
      </c>
      <c r="R13" s="276">
        <f t="shared" si="4"/>
        <v>921.595</v>
      </c>
      <c r="S13" s="277">
        <f t="shared" si="5"/>
        <v>0.0021308014305569997</v>
      </c>
      <c r="T13" s="274">
        <v>4592.532</v>
      </c>
      <c r="U13" s="275">
        <v>768.231</v>
      </c>
      <c r="V13" s="276">
        <v>2959.8070000000002</v>
      </c>
      <c r="W13" s="289">
        <v>2531.465</v>
      </c>
      <c r="X13" s="276">
        <f t="shared" si="6"/>
        <v>10852.035</v>
      </c>
      <c r="Y13" s="279">
        <f t="shared" si="7"/>
        <v>-0.9150762967498722</v>
      </c>
    </row>
    <row r="14" spans="1:25" s="134" customFormat="1" ht="19.5" customHeight="1">
      <c r="A14" s="143" t="s">
        <v>55</v>
      </c>
      <c r="B14" s="140">
        <f>SUM(B15:B23)</f>
        <v>4472.680000000001</v>
      </c>
      <c r="C14" s="139">
        <f>SUM(C15:C23)</f>
        <v>4331.504000000001</v>
      </c>
      <c r="D14" s="138">
        <f>SUM(D15:D23)</f>
        <v>605.856</v>
      </c>
      <c r="E14" s="137">
        <f>SUM(E15:E23)</f>
        <v>150.84599999999998</v>
      </c>
      <c r="F14" s="138">
        <f t="shared" si="0"/>
        <v>9560.886</v>
      </c>
      <c r="G14" s="141">
        <f t="shared" si="1"/>
        <v>0.17376457656097463</v>
      </c>
      <c r="H14" s="140">
        <f>SUM(H15:H23)</f>
        <v>4328.634999999999</v>
      </c>
      <c r="I14" s="139">
        <f>SUM(I15:I23)</f>
        <v>4363.359000000001</v>
      </c>
      <c r="J14" s="138">
        <f>SUM(J15:J23)</f>
        <v>216.76100000000002</v>
      </c>
      <c r="K14" s="137">
        <f>SUM(K15:K23)</f>
        <v>99.236</v>
      </c>
      <c r="L14" s="138">
        <f t="shared" si="2"/>
        <v>9007.991000000002</v>
      </c>
      <c r="M14" s="142">
        <f t="shared" si="3"/>
        <v>0.061378280684338815</v>
      </c>
      <c r="N14" s="140">
        <f>SUM(N15:N23)</f>
        <v>29958.254000000004</v>
      </c>
      <c r="O14" s="139">
        <f>SUM(O15:O23)</f>
        <v>32381.705000000005</v>
      </c>
      <c r="P14" s="138">
        <f>SUM(P15:P23)</f>
        <v>4430.882</v>
      </c>
      <c r="Q14" s="137">
        <f>SUM(Q15:Q23)</f>
        <v>2085.872</v>
      </c>
      <c r="R14" s="138">
        <f t="shared" si="4"/>
        <v>68856.71300000002</v>
      </c>
      <c r="S14" s="141">
        <f t="shared" si="5"/>
        <v>0.15920223369685468</v>
      </c>
      <c r="T14" s="140">
        <f>SUM(T15:T23)</f>
        <v>30562.015000000003</v>
      </c>
      <c r="U14" s="139">
        <f>SUM(U15:U23)</f>
        <v>33893.58000000001</v>
      </c>
      <c r="V14" s="138">
        <f>SUM(V15:V23)</f>
        <v>1576.201</v>
      </c>
      <c r="W14" s="137">
        <f>SUM(W15:W23)</f>
        <v>863.764</v>
      </c>
      <c r="X14" s="138">
        <f t="shared" si="6"/>
        <v>66895.56000000001</v>
      </c>
      <c r="Y14" s="135">
        <f t="shared" si="7"/>
        <v>0.029316639250796417</v>
      </c>
    </row>
    <row r="15" spans="1:25" ht="19.5" customHeight="1">
      <c r="A15" s="259" t="s">
        <v>359</v>
      </c>
      <c r="B15" s="260">
        <v>782.5040000000001</v>
      </c>
      <c r="C15" s="261">
        <v>1385.103</v>
      </c>
      <c r="D15" s="262">
        <v>72.238</v>
      </c>
      <c r="E15" s="283">
        <v>0.3</v>
      </c>
      <c r="F15" s="262">
        <f t="shared" si="0"/>
        <v>2240.145</v>
      </c>
      <c r="G15" s="263">
        <f t="shared" si="1"/>
        <v>0.04071357480469744</v>
      </c>
      <c r="H15" s="260">
        <v>771.8059999999999</v>
      </c>
      <c r="I15" s="261">
        <v>1378.2830000000001</v>
      </c>
      <c r="J15" s="262">
        <v>0.3</v>
      </c>
      <c r="K15" s="261">
        <v>0.3</v>
      </c>
      <c r="L15" s="262">
        <f t="shared" si="2"/>
        <v>2150.6890000000003</v>
      </c>
      <c r="M15" s="264">
        <f t="shared" si="3"/>
        <v>0.04159411239839872</v>
      </c>
      <c r="N15" s="260">
        <v>4805.133000000001</v>
      </c>
      <c r="O15" s="261">
        <v>10220.075</v>
      </c>
      <c r="P15" s="262">
        <v>718.556</v>
      </c>
      <c r="Q15" s="261">
        <v>161.877</v>
      </c>
      <c r="R15" s="262">
        <f t="shared" si="4"/>
        <v>15905.641000000003</v>
      </c>
      <c r="S15" s="263">
        <f t="shared" si="5"/>
        <v>0.03677511552984345</v>
      </c>
      <c r="T15" s="280">
        <v>5283.6939999999995</v>
      </c>
      <c r="U15" s="261">
        <v>9390.019000000002</v>
      </c>
      <c r="V15" s="262">
        <v>223.437</v>
      </c>
      <c r="W15" s="283">
        <v>78.20100000000001</v>
      </c>
      <c r="X15" s="262">
        <f t="shared" si="6"/>
        <v>14975.351</v>
      </c>
      <c r="Y15" s="265">
        <f t="shared" si="7"/>
        <v>0.062121415384521095</v>
      </c>
    </row>
    <row r="16" spans="1:25" ht="19.5" customHeight="1">
      <c r="A16" s="266" t="s">
        <v>361</v>
      </c>
      <c r="B16" s="267">
        <v>998.73</v>
      </c>
      <c r="C16" s="268">
        <v>1111.457</v>
      </c>
      <c r="D16" s="269">
        <v>0</v>
      </c>
      <c r="E16" s="286">
        <v>27.455</v>
      </c>
      <c r="F16" s="269">
        <f t="shared" si="0"/>
        <v>2137.642</v>
      </c>
      <c r="G16" s="270">
        <f t="shared" si="1"/>
        <v>0.03885063130853719</v>
      </c>
      <c r="H16" s="267">
        <v>630.39</v>
      </c>
      <c r="I16" s="268">
        <v>1216.289</v>
      </c>
      <c r="J16" s="269">
        <v>0</v>
      </c>
      <c r="K16" s="268">
        <v>72.83200000000001</v>
      </c>
      <c r="L16" s="269">
        <f t="shared" si="2"/>
        <v>1919.5110000000002</v>
      </c>
      <c r="M16" s="271">
        <f t="shared" si="3"/>
        <v>0.11363883822494358</v>
      </c>
      <c r="N16" s="267">
        <v>5728.079000000001</v>
      </c>
      <c r="O16" s="268">
        <v>8545.418</v>
      </c>
      <c r="P16" s="269">
        <v>31.806</v>
      </c>
      <c r="Q16" s="268">
        <v>328.07900000000006</v>
      </c>
      <c r="R16" s="269">
        <f t="shared" si="4"/>
        <v>14633.382</v>
      </c>
      <c r="S16" s="270">
        <f t="shared" si="5"/>
        <v>0.033833550854211504</v>
      </c>
      <c r="T16" s="281">
        <v>4124.621000000001</v>
      </c>
      <c r="U16" s="268">
        <v>8392.062000000004</v>
      </c>
      <c r="V16" s="269">
        <v>6.735</v>
      </c>
      <c r="W16" s="268">
        <v>470.664</v>
      </c>
      <c r="X16" s="269">
        <f t="shared" si="6"/>
        <v>12994.082000000006</v>
      </c>
      <c r="Y16" s="272">
        <f t="shared" si="7"/>
        <v>0.12615743074424124</v>
      </c>
    </row>
    <row r="17" spans="1:25" ht="19.5" customHeight="1">
      <c r="A17" s="266" t="s">
        <v>360</v>
      </c>
      <c r="B17" s="267">
        <v>853.525</v>
      </c>
      <c r="C17" s="268">
        <v>692.782</v>
      </c>
      <c r="D17" s="269">
        <v>309.361</v>
      </c>
      <c r="E17" s="286">
        <v>49.241</v>
      </c>
      <c r="F17" s="269">
        <f>SUM(B17:E17)</f>
        <v>1904.909</v>
      </c>
      <c r="G17" s="270">
        <f>F17/$F$9</f>
        <v>0.03462081921823873</v>
      </c>
      <c r="H17" s="267">
        <v>888.694</v>
      </c>
      <c r="I17" s="268">
        <v>711.2119999999999</v>
      </c>
      <c r="J17" s="269">
        <v>0</v>
      </c>
      <c r="K17" s="268">
        <v>0</v>
      </c>
      <c r="L17" s="269">
        <f>SUM(H17:K17)</f>
        <v>1599.906</v>
      </c>
      <c r="M17" s="271">
        <f>IF(ISERROR(F17/L17-1),"         /0",(F17/L17-1))</f>
        <v>0.19063807498690566</v>
      </c>
      <c r="N17" s="267">
        <v>5950.0960000000005</v>
      </c>
      <c r="O17" s="268">
        <v>5084.73</v>
      </c>
      <c r="P17" s="269">
        <v>2199.5119999999997</v>
      </c>
      <c r="Q17" s="268">
        <v>319.93399999999997</v>
      </c>
      <c r="R17" s="269">
        <f>SUM(N17:Q17)</f>
        <v>13554.271999999999</v>
      </c>
      <c r="S17" s="270">
        <f>R17/$R$9</f>
        <v>0.03133856213169416</v>
      </c>
      <c r="T17" s="281">
        <v>6659.076000000002</v>
      </c>
      <c r="U17" s="268">
        <v>4766.768999999999</v>
      </c>
      <c r="V17" s="269">
        <v>5.878</v>
      </c>
      <c r="W17" s="268">
        <v>128.454</v>
      </c>
      <c r="X17" s="269">
        <f>SUM(T17:W17)</f>
        <v>11560.177000000001</v>
      </c>
      <c r="Y17" s="272">
        <f>IF(ISERROR(R17/X17-1),"         /0",IF(R17/X17&gt;5,"  *  ",(R17/X17-1)))</f>
        <v>0.1724969263013878</v>
      </c>
    </row>
    <row r="18" spans="1:25" ht="19.5" customHeight="1">
      <c r="A18" s="266" t="s">
        <v>362</v>
      </c>
      <c r="B18" s="267">
        <v>677.409</v>
      </c>
      <c r="C18" s="268">
        <v>594.924</v>
      </c>
      <c r="D18" s="269">
        <v>224.257</v>
      </c>
      <c r="E18" s="286">
        <v>26.168</v>
      </c>
      <c r="F18" s="269">
        <f t="shared" si="0"/>
        <v>1522.758</v>
      </c>
      <c r="G18" s="270">
        <f t="shared" si="1"/>
        <v>0.027675405718134972</v>
      </c>
      <c r="H18" s="267">
        <v>798.9590000000001</v>
      </c>
      <c r="I18" s="268">
        <v>463.683</v>
      </c>
      <c r="J18" s="269">
        <v>216.461</v>
      </c>
      <c r="K18" s="268">
        <v>0</v>
      </c>
      <c r="L18" s="269">
        <f t="shared" si="2"/>
        <v>1479.103</v>
      </c>
      <c r="M18" s="271">
        <f t="shared" si="3"/>
        <v>0.029514509807633482</v>
      </c>
      <c r="N18" s="267">
        <v>5286.728</v>
      </c>
      <c r="O18" s="268">
        <v>4255.374000000001</v>
      </c>
      <c r="P18" s="269">
        <v>1339.887</v>
      </c>
      <c r="Q18" s="268">
        <v>718.904</v>
      </c>
      <c r="R18" s="269">
        <f t="shared" si="4"/>
        <v>11600.893000000002</v>
      </c>
      <c r="S18" s="270">
        <f t="shared" si="5"/>
        <v>0.02682219347993282</v>
      </c>
      <c r="T18" s="281">
        <v>5910.697999999999</v>
      </c>
      <c r="U18" s="268">
        <v>7341.337999999999</v>
      </c>
      <c r="V18" s="269">
        <v>1147.165</v>
      </c>
      <c r="W18" s="268">
        <v>65.32300000000001</v>
      </c>
      <c r="X18" s="269">
        <f t="shared" si="6"/>
        <v>14464.523999999998</v>
      </c>
      <c r="Y18" s="272">
        <f t="shared" si="7"/>
        <v>-0.19797616568647514</v>
      </c>
    </row>
    <row r="19" spans="1:25" ht="19.5" customHeight="1">
      <c r="A19" s="266" t="s">
        <v>363</v>
      </c>
      <c r="B19" s="267">
        <v>473.41</v>
      </c>
      <c r="C19" s="268">
        <v>435.258</v>
      </c>
      <c r="D19" s="269">
        <v>0</v>
      </c>
      <c r="E19" s="286">
        <v>33.902</v>
      </c>
      <c r="F19" s="269">
        <f t="shared" si="0"/>
        <v>942.57</v>
      </c>
      <c r="G19" s="270">
        <f t="shared" si="1"/>
        <v>0.017130763501319632</v>
      </c>
      <c r="H19" s="267">
        <v>436.419</v>
      </c>
      <c r="I19" s="268">
        <v>243.46300000000002</v>
      </c>
      <c r="J19" s="269"/>
      <c r="K19" s="268">
        <v>7.678</v>
      </c>
      <c r="L19" s="269">
        <f t="shared" si="2"/>
        <v>687.5600000000001</v>
      </c>
      <c r="M19" s="271">
        <f t="shared" si="3"/>
        <v>0.3708912676711851</v>
      </c>
      <c r="N19" s="267">
        <v>2571.3660000000004</v>
      </c>
      <c r="O19" s="268">
        <v>2701.233</v>
      </c>
      <c r="P19" s="269">
        <v>0</v>
      </c>
      <c r="Q19" s="268">
        <v>114.732</v>
      </c>
      <c r="R19" s="269">
        <f t="shared" si="4"/>
        <v>5387.331</v>
      </c>
      <c r="S19" s="270">
        <f t="shared" si="5"/>
        <v>0.012455940626505213</v>
      </c>
      <c r="T19" s="281">
        <v>1896.6399999999999</v>
      </c>
      <c r="U19" s="268">
        <v>1508.736</v>
      </c>
      <c r="V19" s="269">
        <v>0.15</v>
      </c>
      <c r="W19" s="268">
        <v>18.024</v>
      </c>
      <c r="X19" s="269">
        <f t="shared" si="6"/>
        <v>3423.55</v>
      </c>
      <c r="Y19" s="272">
        <f t="shared" si="7"/>
        <v>0.5736095573308408</v>
      </c>
    </row>
    <row r="20" spans="1:25" ht="19.5" customHeight="1">
      <c r="A20" s="266" t="s">
        <v>367</v>
      </c>
      <c r="B20" s="267">
        <v>387.357</v>
      </c>
      <c r="C20" s="268">
        <v>12.783000000000001</v>
      </c>
      <c r="D20" s="269">
        <v>0</v>
      </c>
      <c r="E20" s="286">
        <v>13.78</v>
      </c>
      <c r="F20" s="269">
        <f t="shared" si="0"/>
        <v>413.92</v>
      </c>
      <c r="G20" s="270">
        <f t="shared" si="1"/>
        <v>0.007522800034444362</v>
      </c>
      <c r="H20" s="267">
        <v>396.375</v>
      </c>
      <c r="I20" s="268">
        <v>8.784</v>
      </c>
      <c r="J20" s="269"/>
      <c r="K20" s="268">
        <v>18.426</v>
      </c>
      <c r="L20" s="269">
        <f t="shared" si="2"/>
        <v>423.585</v>
      </c>
      <c r="M20" s="271">
        <f t="shared" si="3"/>
        <v>-0.022817144138720602</v>
      </c>
      <c r="N20" s="267">
        <v>2743.1150000000002</v>
      </c>
      <c r="O20" s="268">
        <v>146.025</v>
      </c>
      <c r="P20" s="269">
        <v>47.694</v>
      </c>
      <c r="Q20" s="268">
        <v>184.32600000000002</v>
      </c>
      <c r="R20" s="269">
        <f t="shared" si="4"/>
        <v>3121.1600000000003</v>
      </c>
      <c r="S20" s="270">
        <f t="shared" si="5"/>
        <v>0.007216371826016077</v>
      </c>
      <c r="T20" s="281">
        <v>3629.7799999999997</v>
      </c>
      <c r="U20" s="268">
        <v>56.181</v>
      </c>
      <c r="V20" s="269">
        <v>52.59</v>
      </c>
      <c r="W20" s="268">
        <v>68.388</v>
      </c>
      <c r="X20" s="269">
        <f t="shared" si="6"/>
        <v>3806.939</v>
      </c>
      <c r="Y20" s="272">
        <f t="shared" si="7"/>
        <v>-0.1801392142085806</v>
      </c>
    </row>
    <row r="21" spans="1:25" ht="19.5" customHeight="1">
      <c r="A21" s="266" t="s">
        <v>366</v>
      </c>
      <c r="B21" s="267">
        <v>202.572</v>
      </c>
      <c r="C21" s="268">
        <v>96.14699999999999</v>
      </c>
      <c r="D21" s="269">
        <v>0</v>
      </c>
      <c r="E21" s="286">
        <v>0</v>
      </c>
      <c r="F21" s="269">
        <f t="shared" si="0"/>
        <v>298.719</v>
      </c>
      <c r="G21" s="270">
        <f t="shared" si="1"/>
        <v>0.005429076400002864</v>
      </c>
      <c r="H21" s="267">
        <v>146.99</v>
      </c>
      <c r="I21" s="268">
        <v>184.379</v>
      </c>
      <c r="J21" s="269"/>
      <c r="K21" s="268"/>
      <c r="L21" s="269">
        <f t="shared" si="2"/>
        <v>331.369</v>
      </c>
      <c r="M21" s="271">
        <f t="shared" si="3"/>
        <v>-0.09853064106781273</v>
      </c>
      <c r="N21" s="267">
        <v>1381.9990000000003</v>
      </c>
      <c r="O21" s="268">
        <v>862.595</v>
      </c>
      <c r="P21" s="269">
        <v>36.24</v>
      </c>
      <c r="Q21" s="268">
        <v>48.341</v>
      </c>
      <c r="R21" s="269">
        <f t="shared" si="4"/>
        <v>2329.1749999999997</v>
      </c>
      <c r="S21" s="270">
        <f t="shared" si="5"/>
        <v>0.005385239093113134</v>
      </c>
      <c r="T21" s="281">
        <v>523.3810000000001</v>
      </c>
      <c r="U21" s="268">
        <v>1088.745</v>
      </c>
      <c r="V21" s="269"/>
      <c r="W21" s="268"/>
      <c r="X21" s="269">
        <f t="shared" si="6"/>
        <v>1612.126</v>
      </c>
      <c r="Y21" s="272">
        <f t="shared" si="7"/>
        <v>0.4447847128574316</v>
      </c>
    </row>
    <row r="22" spans="1:25" ht="18.75" customHeight="1">
      <c r="A22" s="266" t="s">
        <v>364</v>
      </c>
      <c r="B22" s="267">
        <v>76.75200000000001</v>
      </c>
      <c r="C22" s="268">
        <v>3.032</v>
      </c>
      <c r="D22" s="269">
        <v>0</v>
      </c>
      <c r="E22" s="268">
        <v>0</v>
      </c>
      <c r="F22" s="269">
        <f t="shared" si="0"/>
        <v>79.784</v>
      </c>
      <c r="G22" s="270">
        <f t="shared" si="1"/>
        <v>0.0014500364272035876</v>
      </c>
      <c r="H22" s="267">
        <v>237.387</v>
      </c>
      <c r="I22" s="268">
        <v>157.127</v>
      </c>
      <c r="J22" s="269">
        <v>0</v>
      </c>
      <c r="K22" s="268"/>
      <c r="L22" s="269">
        <f t="shared" si="2"/>
        <v>394.514</v>
      </c>
      <c r="M22" s="271">
        <f t="shared" si="3"/>
        <v>-0.7977663657056531</v>
      </c>
      <c r="N22" s="267">
        <v>1326.0590000000004</v>
      </c>
      <c r="O22" s="268">
        <v>559.8069999999999</v>
      </c>
      <c r="P22" s="269">
        <v>57.187000000000005</v>
      </c>
      <c r="Q22" s="268">
        <v>116.96800000000002</v>
      </c>
      <c r="R22" s="269">
        <f t="shared" si="4"/>
        <v>2060.021</v>
      </c>
      <c r="S22" s="270">
        <f t="shared" si="5"/>
        <v>0.004762933494406395</v>
      </c>
      <c r="T22" s="281">
        <v>2327.0370000000003</v>
      </c>
      <c r="U22" s="268">
        <v>1346.0400000000004</v>
      </c>
      <c r="V22" s="269">
        <v>140.246</v>
      </c>
      <c r="W22" s="268">
        <v>9.975000000000001</v>
      </c>
      <c r="X22" s="269">
        <f t="shared" si="6"/>
        <v>3823.2980000000007</v>
      </c>
      <c r="Y22" s="272">
        <f t="shared" si="7"/>
        <v>-0.4611926666453936</v>
      </c>
    </row>
    <row r="23" spans="1:25" ht="19.5" customHeight="1" thickBot="1">
      <c r="A23" s="273" t="s">
        <v>51</v>
      </c>
      <c r="B23" s="274">
        <v>20.421</v>
      </c>
      <c r="C23" s="275">
        <v>0.018</v>
      </c>
      <c r="D23" s="276">
        <v>0</v>
      </c>
      <c r="E23" s="275">
        <v>0</v>
      </c>
      <c r="F23" s="276">
        <f t="shared" si="0"/>
        <v>20.439</v>
      </c>
      <c r="G23" s="277">
        <f t="shared" si="1"/>
        <v>0.00037146914839584534</v>
      </c>
      <c r="H23" s="274">
        <v>21.615</v>
      </c>
      <c r="I23" s="275">
        <v>0.139</v>
      </c>
      <c r="J23" s="276"/>
      <c r="K23" s="275"/>
      <c r="L23" s="276">
        <f t="shared" si="2"/>
        <v>21.753999999999998</v>
      </c>
      <c r="M23" s="271">
        <f t="shared" si="3"/>
        <v>-0.060448653121264906</v>
      </c>
      <c r="N23" s="274">
        <v>165.679</v>
      </c>
      <c r="O23" s="275">
        <v>6.448</v>
      </c>
      <c r="P23" s="276">
        <v>0</v>
      </c>
      <c r="Q23" s="275">
        <v>92.711</v>
      </c>
      <c r="R23" s="276">
        <f t="shared" si="4"/>
        <v>264.838</v>
      </c>
      <c r="S23" s="277">
        <f t="shared" si="5"/>
        <v>0.0006123266611319015</v>
      </c>
      <c r="T23" s="282">
        <v>207.08800000000002</v>
      </c>
      <c r="U23" s="275">
        <v>3.6899999999999995</v>
      </c>
      <c r="V23" s="276">
        <v>0</v>
      </c>
      <c r="W23" s="275">
        <v>24.735</v>
      </c>
      <c r="X23" s="276">
        <f t="shared" si="6"/>
        <v>235.51300000000003</v>
      </c>
      <c r="Y23" s="279">
        <f t="shared" si="7"/>
        <v>0.12451541953098122</v>
      </c>
    </row>
    <row r="24" spans="1:25" s="134" customFormat="1" ht="19.5" customHeight="1">
      <c r="A24" s="143" t="s">
        <v>54</v>
      </c>
      <c r="B24" s="140">
        <f>SUM(B25:B32)</f>
        <v>2856.444</v>
      </c>
      <c r="C24" s="139">
        <f>SUM(C25:C32)</f>
        <v>3016.918</v>
      </c>
      <c r="D24" s="138">
        <f>SUM(D25:D32)</f>
        <v>615.1</v>
      </c>
      <c r="E24" s="139">
        <f>SUM(E25:E32)</f>
        <v>649.7270000000001</v>
      </c>
      <c r="F24" s="138">
        <f t="shared" si="0"/>
        <v>7138.189</v>
      </c>
      <c r="G24" s="141">
        <f t="shared" si="1"/>
        <v>0.12973320558337448</v>
      </c>
      <c r="H24" s="140">
        <f>SUM(H25:H32)</f>
        <v>1388.047</v>
      </c>
      <c r="I24" s="139">
        <f>SUM(I25:I32)</f>
        <v>2312.3410000000003</v>
      </c>
      <c r="J24" s="138">
        <f>SUM(J25:J32)</f>
        <v>461.329</v>
      </c>
      <c r="K24" s="139">
        <f>SUM(K25:K32)</f>
        <v>468.562</v>
      </c>
      <c r="L24" s="138">
        <f t="shared" si="2"/>
        <v>4630.279</v>
      </c>
      <c r="M24" s="142">
        <f aca="true" t="shared" si="8" ref="M24:M45">IF(ISERROR(F24/L24-1),"         /0",(F24/L24-1))</f>
        <v>0.541632588446614</v>
      </c>
      <c r="N24" s="140">
        <f>SUM(N25:N32)</f>
        <v>20906.985000000004</v>
      </c>
      <c r="O24" s="139">
        <f>SUM(O25:O32)</f>
        <v>21494.702</v>
      </c>
      <c r="P24" s="138">
        <f>SUM(P25:P32)</f>
        <v>4738.079</v>
      </c>
      <c r="Q24" s="139">
        <f>SUM(Q25:Q32)</f>
        <v>4001.319</v>
      </c>
      <c r="R24" s="138">
        <f t="shared" si="4"/>
        <v>51141.08500000001</v>
      </c>
      <c r="S24" s="141">
        <f t="shared" si="5"/>
        <v>0.11824228330040543</v>
      </c>
      <c r="T24" s="140">
        <f>SUM(T25:T32)</f>
        <v>10685.347</v>
      </c>
      <c r="U24" s="139">
        <f>SUM(U25:U32)</f>
        <v>14812.847999999998</v>
      </c>
      <c r="V24" s="138">
        <f>SUM(V25:V32)</f>
        <v>1271.265</v>
      </c>
      <c r="W24" s="139">
        <f>SUM(W25:W32)</f>
        <v>1071.629</v>
      </c>
      <c r="X24" s="138">
        <f t="shared" si="6"/>
        <v>27841.089</v>
      </c>
      <c r="Y24" s="135">
        <f t="shared" si="7"/>
        <v>0.8368924074773083</v>
      </c>
    </row>
    <row r="25" spans="1:25" ht="19.5" customHeight="1">
      <c r="A25" s="259" t="s">
        <v>368</v>
      </c>
      <c r="B25" s="260">
        <v>868.3860000000002</v>
      </c>
      <c r="C25" s="261">
        <v>1522.358</v>
      </c>
      <c r="D25" s="262">
        <v>0</v>
      </c>
      <c r="E25" s="261">
        <v>0</v>
      </c>
      <c r="F25" s="262">
        <f t="shared" si="0"/>
        <v>2390.744</v>
      </c>
      <c r="G25" s="263">
        <f t="shared" si="1"/>
        <v>0.04345064033037218</v>
      </c>
      <c r="H25" s="260">
        <v>440.41099999999994</v>
      </c>
      <c r="I25" s="261">
        <v>1291.4879999999998</v>
      </c>
      <c r="J25" s="262"/>
      <c r="K25" s="261"/>
      <c r="L25" s="262">
        <f t="shared" si="2"/>
        <v>1731.899</v>
      </c>
      <c r="M25" s="264">
        <f t="shared" si="8"/>
        <v>0.38041768024578815</v>
      </c>
      <c r="N25" s="260">
        <v>6047.721000000001</v>
      </c>
      <c r="O25" s="261">
        <v>11056.002</v>
      </c>
      <c r="P25" s="262">
        <v>0</v>
      </c>
      <c r="Q25" s="261">
        <v>0</v>
      </c>
      <c r="R25" s="262">
        <f t="shared" si="4"/>
        <v>17103.723</v>
      </c>
      <c r="S25" s="263">
        <f t="shared" si="5"/>
        <v>0.03954517704224813</v>
      </c>
      <c r="T25" s="260">
        <v>3806.0709999999985</v>
      </c>
      <c r="U25" s="261">
        <v>8065.4389999999985</v>
      </c>
      <c r="V25" s="262">
        <v>0</v>
      </c>
      <c r="W25" s="261">
        <v>0</v>
      </c>
      <c r="X25" s="262">
        <f t="shared" si="6"/>
        <v>11871.509999999997</v>
      </c>
      <c r="Y25" s="265">
        <f t="shared" si="7"/>
        <v>0.4407369407935475</v>
      </c>
    </row>
    <row r="26" spans="1:25" ht="19.5" customHeight="1">
      <c r="A26" s="266" t="s">
        <v>373</v>
      </c>
      <c r="B26" s="267">
        <v>758.096</v>
      </c>
      <c r="C26" s="268">
        <v>528.994</v>
      </c>
      <c r="D26" s="269">
        <v>615.1</v>
      </c>
      <c r="E26" s="268">
        <v>0</v>
      </c>
      <c r="F26" s="269">
        <f t="shared" si="0"/>
        <v>1902.19</v>
      </c>
      <c r="G26" s="270">
        <f t="shared" si="1"/>
        <v>0.0345714026805173</v>
      </c>
      <c r="H26" s="267">
        <v>109.59100000000001</v>
      </c>
      <c r="I26" s="268">
        <v>128.44400000000002</v>
      </c>
      <c r="J26" s="269">
        <v>461.329</v>
      </c>
      <c r="K26" s="268"/>
      <c r="L26" s="269">
        <f t="shared" si="2"/>
        <v>699.364</v>
      </c>
      <c r="M26" s="271">
        <f t="shared" si="8"/>
        <v>1.7198854959649053</v>
      </c>
      <c r="N26" s="267">
        <v>5956.806</v>
      </c>
      <c r="O26" s="268">
        <v>3490.5499999999997</v>
      </c>
      <c r="P26" s="269">
        <v>4738.079</v>
      </c>
      <c r="Q26" s="268">
        <v>40.074</v>
      </c>
      <c r="R26" s="269">
        <f t="shared" si="4"/>
        <v>14225.509</v>
      </c>
      <c r="S26" s="270">
        <f t="shared" si="5"/>
        <v>0.03289051582050844</v>
      </c>
      <c r="T26" s="267">
        <v>900.217</v>
      </c>
      <c r="U26" s="268">
        <v>946.2959999999999</v>
      </c>
      <c r="V26" s="269">
        <v>1173.797</v>
      </c>
      <c r="W26" s="268"/>
      <c r="X26" s="269">
        <f t="shared" si="6"/>
        <v>3020.31</v>
      </c>
      <c r="Y26" s="272">
        <f t="shared" si="7"/>
        <v>3.7099499720227396</v>
      </c>
    </row>
    <row r="27" spans="1:25" ht="19.5" customHeight="1">
      <c r="A27" s="266" t="s">
        <v>396</v>
      </c>
      <c r="B27" s="267">
        <v>917.912</v>
      </c>
      <c r="C27" s="268">
        <v>32.278</v>
      </c>
      <c r="D27" s="269">
        <v>0</v>
      </c>
      <c r="E27" s="268">
        <v>0</v>
      </c>
      <c r="F27" s="269">
        <f>SUM(B27:E27)</f>
        <v>950.19</v>
      </c>
      <c r="G27" s="270">
        <f>F27/$F$9</f>
        <v>0.017269253393720256</v>
      </c>
      <c r="H27" s="267">
        <v>716.98</v>
      </c>
      <c r="I27" s="268">
        <v>61.487</v>
      </c>
      <c r="J27" s="269"/>
      <c r="K27" s="268"/>
      <c r="L27" s="269">
        <f>SUM(H27:K27)</f>
        <v>778.467</v>
      </c>
      <c r="M27" s="271">
        <f>IF(ISERROR(F27/L27-1),"         /0",(F27/L27-1))</f>
        <v>0.22059123893498378</v>
      </c>
      <c r="N27" s="267">
        <v>6258.255000000001</v>
      </c>
      <c r="O27" s="268">
        <v>572.435</v>
      </c>
      <c r="P27" s="269"/>
      <c r="Q27" s="268"/>
      <c r="R27" s="269">
        <f>SUM(N27:Q27)</f>
        <v>6830.6900000000005</v>
      </c>
      <c r="S27" s="270">
        <f>R27/$R$9</f>
        <v>0.015793102201825525</v>
      </c>
      <c r="T27" s="267">
        <v>4690.644</v>
      </c>
      <c r="U27" s="268">
        <v>832.9539999999998</v>
      </c>
      <c r="V27" s="269">
        <v>96.968</v>
      </c>
      <c r="W27" s="268">
        <v>11.984</v>
      </c>
      <c r="X27" s="269">
        <f>SUM(T27:W27)</f>
        <v>5632.55</v>
      </c>
      <c r="Y27" s="272">
        <f>IF(ISERROR(R27/X27-1),"         /0",IF(R27/X27&gt;5,"  *  ",(R27/X27-1)))</f>
        <v>0.2127171529768932</v>
      </c>
    </row>
    <row r="28" spans="1:25" ht="19.5" customHeight="1">
      <c r="A28" s="266" t="s">
        <v>371</v>
      </c>
      <c r="B28" s="267">
        <v>18.887999999999998</v>
      </c>
      <c r="C28" s="268">
        <v>381.231</v>
      </c>
      <c r="D28" s="269">
        <v>0</v>
      </c>
      <c r="E28" s="268">
        <v>369.278</v>
      </c>
      <c r="F28" s="269">
        <f t="shared" si="0"/>
        <v>769.3969999999999</v>
      </c>
      <c r="G28" s="270">
        <f t="shared" si="1"/>
        <v>0.013983426213039689</v>
      </c>
      <c r="H28" s="267">
        <v>78.443</v>
      </c>
      <c r="I28" s="268">
        <v>361.69</v>
      </c>
      <c r="J28" s="269"/>
      <c r="K28" s="268"/>
      <c r="L28" s="269">
        <f t="shared" si="2"/>
        <v>440.133</v>
      </c>
      <c r="M28" s="271" t="s">
        <v>45</v>
      </c>
      <c r="N28" s="267">
        <v>297.53399999999993</v>
      </c>
      <c r="O28" s="268">
        <v>2529.1709999999994</v>
      </c>
      <c r="P28" s="269"/>
      <c r="Q28" s="268">
        <v>369.278</v>
      </c>
      <c r="R28" s="269">
        <f t="shared" si="4"/>
        <v>3195.9829999999993</v>
      </c>
      <c r="S28" s="270">
        <f t="shared" si="5"/>
        <v>0.0073893685929674645</v>
      </c>
      <c r="T28" s="267">
        <v>784.8890000000001</v>
      </c>
      <c r="U28" s="268">
        <v>2304.6569999999997</v>
      </c>
      <c r="V28" s="269"/>
      <c r="W28" s="268"/>
      <c r="X28" s="269">
        <f t="shared" si="6"/>
        <v>3089.546</v>
      </c>
      <c r="Y28" s="272">
        <f t="shared" si="7"/>
        <v>0.03445069275550505</v>
      </c>
    </row>
    <row r="29" spans="1:25" ht="19.5" customHeight="1">
      <c r="A29" s="266" t="s">
        <v>370</v>
      </c>
      <c r="B29" s="267">
        <v>276.927</v>
      </c>
      <c r="C29" s="268">
        <v>285.139</v>
      </c>
      <c r="D29" s="269">
        <v>0</v>
      </c>
      <c r="E29" s="268">
        <v>0</v>
      </c>
      <c r="F29" s="269">
        <f t="shared" si="0"/>
        <v>562.066</v>
      </c>
      <c r="G29" s="270">
        <f t="shared" si="1"/>
        <v>0.010215283446463096</v>
      </c>
      <c r="H29" s="267">
        <v>24.935</v>
      </c>
      <c r="I29" s="268">
        <v>239.798</v>
      </c>
      <c r="J29" s="269"/>
      <c r="K29" s="268"/>
      <c r="L29" s="269">
        <f t="shared" si="2"/>
        <v>264.733</v>
      </c>
      <c r="M29" s="271">
        <f t="shared" si="8"/>
        <v>1.123142940245455</v>
      </c>
      <c r="N29" s="267">
        <v>2027.8270000000007</v>
      </c>
      <c r="O29" s="268">
        <v>1997.7060000000001</v>
      </c>
      <c r="P29" s="269">
        <v>0</v>
      </c>
      <c r="Q29" s="268">
        <v>0</v>
      </c>
      <c r="R29" s="269">
        <f t="shared" si="4"/>
        <v>4025.533000000001</v>
      </c>
      <c r="S29" s="270">
        <f t="shared" si="5"/>
        <v>0.00930735461363659</v>
      </c>
      <c r="T29" s="267">
        <v>271.9460000000001</v>
      </c>
      <c r="U29" s="268">
        <v>846.02</v>
      </c>
      <c r="V29" s="269">
        <v>0</v>
      </c>
      <c r="W29" s="268">
        <v>0</v>
      </c>
      <c r="X29" s="269">
        <f t="shared" si="6"/>
        <v>1117.9660000000001</v>
      </c>
      <c r="Y29" s="272">
        <f t="shared" si="7"/>
        <v>2.6007651395480726</v>
      </c>
    </row>
    <row r="30" spans="1:25" ht="19.5" customHeight="1">
      <c r="A30" s="266" t="s">
        <v>372</v>
      </c>
      <c r="B30" s="267">
        <v>0</v>
      </c>
      <c r="C30" s="268">
        <v>0</v>
      </c>
      <c r="D30" s="269">
        <v>0</v>
      </c>
      <c r="E30" s="268">
        <v>280.449</v>
      </c>
      <c r="F30" s="269">
        <f t="shared" si="0"/>
        <v>280.449</v>
      </c>
      <c r="G30" s="270">
        <f t="shared" si="1"/>
        <v>0.0050970277997194795</v>
      </c>
      <c r="H30" s="267">
        <v>0.121</v>
      </c>
      <c r="I30" s="268">
        <v>0</v>
      </c>
      <c r="J30" s="269"/>
      <c r="K30" s="268">
        <v>468.562</v>
      </c>
      <c r="L30" s="269">
        <f t="shared" si="2"/>
        <v>468.683</v>
      </c>
      <c r="M30" s="271">
        <f t="shared" si="8"/>
        <v>-0.4016232720196806</v>
      </c>
      <c r="N30" s="267">
        <v>1.9249999999999998</v>
      </c>
      <c r="O30" s="268">
        <v>0.027</v>
      </c>
      <c r="P30" s="269"/>
      <c r="Q30" s="268">
        <v>3591.967</v>
      </c>
      <c r="R30" s="269">
        <f t="shared" si="4"/>
        <v>3593.9190000000003</v>
      </c>
      <c r="S30" s="270">
        <f t="shared" si="5"/>
        <v>0.008309428487031704</v>
      </c>
      <c r="T30" s="267">
        <v>24.802999999999994</v>
      </c>
      <c r="U30" s="268">
        <v>0.041</v>
      </c>
      <c r="V30" s="269"/>
      <c r="W30" s="268">
        <v>1059.52</v>
      </c>
      <c r="X30" s="269">
        <f t="shared" si="6"/>
        <v>1084.364</v>
      </c>
      <c r="Y30" s="272">
        <f t="shared" si="7"/>
        <v>2.3143105082795077</v>
      </c>
    </row>
    <row r="31" spans="1:25" ht="19.5" customHeight="1">
      <c r="A31" s="266" t="s">
        <v>369</v>
      </c>
      <c r="B31" s="267">
        <v>9.874</v>
      </c>
      <c r="C31" s="268">
        <v>266.918</v>
      </c>
      <c r="D31" s="269">
        <v>0</v>
      </c>
      <c r="E31" s="268">
        <v>0</v>
      </c>
      <c r="F31" s="269">
        <f t="shared" si="0"/>
        <v>276.79200000000003</v>
      </c>
      <c r="G31" s="270">
        <f t="shared" si="1"/>
        <v>0.005030563556083118</v>
      </c>
      <c r="H31" s="267">
        <v>13.387</v>
      </c>
      <c r="I31" s="268">
        <v>229.434</v>
      </c>
      <c r="J31" s="269"/>
      <c r="K31" s="268"/>
      <c r="L31" s="269">
        <f t="shared" si="2"/>
        <v>242.821</v>
      </c>
      <c r="M31" s="271">
        <f t="shared" si="8"/>
        <v>0.13990140885673008</v>
      </c>
      <c r="N31" s="267">
        <v>282.08700000000005</v>
      </c>
      <c r="O31" s="268">
        <v>1847.971</v>
      </c>
      <c r="P31" s="269"/>
      <c r="Q31" s="268"/>
      <c r="R31" s="269">
        <f t="shared" si="4"/>
        <v>2130.058</v>
      </c>
      <c r="S31" s="270">
        <f t="shared" si="5"/>
        <v>0.004924864646150838</v>
      </c>
      <c r="T31" s="267">
        <v>115.845</v>
      </c>
      <c r="U31" s="268">
        <v>1753.58</v>
      </c>
      <c r="V31" s="269"/>
      <c r="W31" s="268"/>
      <c r="X31" s="269">
        <f t="shared" si="6"/>
        <v>1869.425</v>
      </c>
      <c r="Y31" s="272">
        <f t="shared" si="7"/>
        <v>0.13941880524760286</v>
      </c>
    </row>
    <row r="32" spans="1:25" ht="19.5" customHeight="1" thickBot="1">
      <c r="A32" s="273" t="s">
        <v>51</v>
      </c>
      <c r="B32" s="274">
        <v>6.361000000000001</v>
      </c>
      <c r="C32" s="275">
        <v>0</v>
      </c>
      <c r="D32" s="276">
        <v>0</v>
      </c>
      <c r="E32" s="275">
        <v>0</v>
      </c>
      <c r="F32" s="276">
        <f t="shared" si="0"/>
        <v>6.361000000000001</v>
      </c>
      <c r="G32" s="277">
        <f t="shared" si="1"/>
        <v>0.00011560816345936556</v>
      </c>
      <c r="H32" s="274">
        <v>4.179</v>
      </c>
      <c r="I32" s="275">
        <v>0</v>
      </c>
      <c r="J32" s="276"/>
      <c r="K32" s="275"/>
      <c r="L32" s="276">
        <f t="shared" si="2"/>
        <v>4.179</v>
      </c>
      <c r="M32" s="278">
        <f t="shared" si="8"/>
        <v>0.522134481933477</v>
      </c>
      <c r="N32" s="274">
        <v>34.83</v>
      </c>
      <c r="O32" s="275">
        <v>0.8400000000000001</v>
      </c>
      <c r="P32" s="276"/>
      <c r="Q32" s="275"/>
      <c r="R32" s="276">
        <f t="shared" si="4"/>
        <v>35.67</v>
      </c>
      <c r="S32" s="277">
        <f t="shared" si="5"/>
        <v>8.247189603672782E-05</v>
      </c>
      <c r="T32" s="274">
        <v>90.932</v>
      </c>
      <c r="U32" s="275">
        <v>63.861</v>
      </c>
      <c r="V32" s="276">
        <v>0.5</v>
      </c>
      <c r="W32" s="275">
        <v>0.125</v>
      </c>
      <c r="X32" s="276">
        <f t="shared" si="6"/>
        <v>155.418</v>
      </c>
      <c r="Y32" s="279">
        <f t="shared" si="7"/>
        <v>-0.7704899046442497</v>
      </c>
    </row>
    <row r="33" spans="1:25" s="134" customFormat="1" ht="19.5" customHeight="1">
      <c r="A33" s="143" t="s">
        <v>53</v>
      </c>
      <c r="B33" s="140">
        <f>SUM(B34:B40)</f>
        <v>2393.807</v>
      </c>
      <c r="C33" s="139">
        <f>SUM(C34:C40)</f>
        <v>1791.2079999999999</v>
      </c>
      <c r="D33" s="138">
        <f>SUM(D34:D40)</f>
        <v>770.519</v>
      </c>
      <c r="E33" s="139">
        <f>SUM(E34:E40)</f>
        <v>668.866</v>
      </c>
      <c r="F33" s="138">
        <f t="shared" si="0"/>
        <v>5624.4</v>
      </c>
      <c r="G33" s="141">
        <f t="shared" si="1"/>
        <v>0.10222080719397195</v>
      </c>
      <c r="H33" s="140">
        <f>SUM(H34:H40)</f>
        <v>2954.156</v>
      </c>
      <c r="I33" s="139">
        <f>SUM(I34:I40)</f>
        <v>1911.109</v>
      </c>
      <c r="J33" s="138">
        <f>SUM(J34:J40)</f>
        <v>366.32099999999997</v>
      </c>
      <c r="K33" s="139">
        <f>SUM(K34:K40)</f>
        <v>301.352</v>
      </c>
      <c r="L33" s="138">
        <f t="shared" si="2"/>
        <v>5532.937999999999</v>
      </c>
      <c r="M33" s="142">
        <f t="shared" si="8"/>
        <v>0.016530458139961235</v>
      </c>
      <c r="N33" s="140">
        <f>SUM(N34:N40)</f>
        <v>19696.094999999994</v>
      </c>
      <c r="O33" s="139">
        <f>SUM(O34:O40)</f>
        <v>13272.449999999995</v>
      </c>
      <c r="P33" s="138">
        <f>SUM(P34:P40)</f>
        <v>3749.2859999999996</v>
      </c>
      <c r="Q33" s="139">
        <f>SUM(Q34:Q40)</f>
        <v>3010.802</v>
      </c>
      <c r="R33" s="138">
        <f t="shared" si="4"/>
        <v>39728.632999999994</v>
      </c>
      <c r="S33" s="141">
        <f t="shared" si="5"/>
        <v>0.09185578050062557</v>
      </c>
      <c r="T33" s="140">
        <f>SUM(T34:T40)</f>
        <v>22555.949999999986</v>
      </c>
      <c r="U33" s="139">
        <f>SUM(U34:U40)</f>
        <v>14113.566999999994</v>
      </c>
      <c r="V33" s="138">
        <f>SUM(V34:V40)</f>
        <v>2023.4500000000003</v>
      </c>
      <c r="W33" s="139">
        <f>SUM(W34:W40)</f>
        <v>1408.8770000000002</v>
      </c>
      <c r="X33" s="138">
        <f t="shared" si="6"/>
        <v>40101.843999999975</v>
      </c>
      <c r="Y33" s="135">
        <f t="shared" si="7"/>
        <v>-0.009306579517889046</v>
      </c>
    </row>
    <row r="34" spans="1:25" s="104" customFormat="1" ht="19.5" customHeight="1">
      <c r="A34" s="259" t="s">
        <v>382</v>
      </c>
      <c r="B34" s="260">
        <v>1628.3099999999997</v>
      </c>
      <c r="C34" s="261">
        <v>1082.0679999999998</v>
      </c>
      <c r="D34" s="262">
        <v>401.99</v>
      </c>
      <c r="E34" s="261">
        <v>248.935</v>
      </c>
      <c r="F34" s="262">
        <f t="shared" si="0"/>
        <v>3361.3029999999994</v>
      </c>
      <c r="G34" s="263">
        <f t="shared" si="1"/>
        <v>0.06109009065562895</v>
      </c>
      <c r="H34" s="260">
        <v>2191.57</v>
      </c>
      <c r="I34" s="261">
        <v>1365.711</v>
      </c>
      <c r="J34" s="262">
        <v>0.412</v>
      </c>
      <c r="K34" s="261">
        <v>42.676</v>
      </c>
      <c r="L34" s="262">
        <f t="shared" si="2"/>
        <v>3600.3689999999997</v>
      </c>
      <c r="M34" s="264">
        <f t="shared" si="8"/>
        <v>-0.06640041617956394</v>
      </c>
      <c r="N34" s="260">
        <v>13449.411999999998</v>
      </c>
      <c r="O34" s="261">
        <v>8634.514999999998</v>
      </c>
      <c r="P34" s="262">
        <v>1135.04</v>
      </c>
      <c r="Q34" s="261">
        <v>728.643</v>
      </c>
      <c r="R34" s="262">
        <f t="shared" si="4"/>
        <v>23947.609999999997</v>
      </c>
      <c r="S34" s="263">
        <f t="shared" si="5"/>
        <v>0.055368791764735165</v>
      </c>
      <c r="T34" s="280">
        <v>15560.43799999999</v>
      </c>
      <c r="U34" s="261">
        <v>10046.594999999994</v>
      </c>
      <c r="V34" s="262">
        <v>77.84</v>
      </c>
      <c r="W34" s="261">
        <v>76.929</v>
      </c>
      <c r="X34" s="262">
        <f t="shared" si="6"/>
        <v>25761.80199999998</v>
      </c>
      <c r="Y34" s="265">
        <f t="shared" si="7"/>
        <v>-0.07042178183032333</v>
      </c>
    </row>
    <row r="35" spans="1:25" s="104" customFormat="1" ht="19.5" customHeight="1">
      <c r="A35" s="266" t="s">
        <v>383</v>
      </c>
      <c r="B35" s="267">
        <v>489.5729999999999</v>
      </c>
      <c r="C35" s="268">
        <v>620.0360000000001</v>
      </c>
      <c r="D35" s="269">
        <v>368.529</v>
      </c>
      <c r="E35" s="268">
        <v>419.931</v>
      </c>
      <c r="F35" s="269">
        <f aca="true" t="shared" si="9" ref="F35:F40">SUM(B35:E35)</f>
        <v>1898.069</v>
      </c>
      <c r="G35" s="270">
        <f aca="true" t="shared" si="10" ref="G35:G40">F35/$F$9</f>
        <v>0.03449650545655628</v>
      </c>
      <c r="H35" s="267">
        <v>475.086</v>
      </c>
      <c r="I35" s="268">
        <v>293.71000000000004</v>
      </c>
      <c r="J35" s="269">
        <v>365.909</v>
      </c>
      <c r="K35" s="268">
        <v>258.676</v>
      </c>
      <c r="L35" s="269">
        <f aca="true" t="shared" si="11" ref="L35:L40">SUM(H35:K35)</f>
        <v>1393.3809999999999</v>
      </c>
      <c r="M35" s="271">
        <f aca="true" t="shared" si="12" ref="M35:M40">IF(ISERROR(F35/L35-1),"         /0",(F35/L35-1))</f>
        <v>0.36220387675732635</v>
      </c>
      <c r="N35" s="267">
        <v>4219.06</v>
      </c>
      <c r="O35" s="268">
        <v>3760.8949999999995</v>
      </c>
      <c r="P35" s="269">
        <v>2473.394</v>
      </c>
      <c r="Q35" s="268">
        <v>1985.685</v>
      </c>
      <c r="R35" s="269">
        <f aca="true" t="shared" si="13" ref="R35:R40">SUM(N35:Q35)</f>
        <v>12439.034</v>
      </c>
      <c r="S35" s="270">
        <f aca="true" t="shared" si="14" ref="S35:S40">R35/$R$9</f>
        <v>0.028760042580468815</v>
      </c>
      <c r="T35" s="281">
        <v>4556.374000000001</v>
      </c>
      <c r="U35" s="268">
        <v>2734.1169999999997</v>
      </c>
      <c r="V35" s="269">
        <v>1932.2000000000003</v>
      </c>
      <c r="W35" s="268">
        <v>1245.9640000000002</v>
      </c>
      <c r="X35" s="269">
        <f>SUM(T35:W35)</f>
        <v>10468.655</v>
      </c>
      <c r="Y35" s="272">
        <f aca="true" t="shared" si="15" ref="Y35:Y40">IF(ISERROR(R35/X35-1),"         /0",IF(R35/X35&gt;5,"  *  ",(R35/X35-1)))</f>
        <v>0.18821701546187164</v>
      </c>
    </row>
    <row r="36" spans="1:25" s="104" customFormat="1" ht="19.5" customHeight="1">
      <c r="A36" s="266" t="s">
        <v>386</v>
      </c>
      <c r="B36" s="267">
        <v>87.615</v>
      </c>
      <c r="C36" s="268">
        <v>47.576</v>
      </c>
      <c r="D36" s="269">
        <v>0</v>
      </c>
      <c r="E36" s="268">
        <v>0</v>
      </c>
      <c r="F36" s="269">
        <f t="shared" si="9"/>
        <v>135.191</v>
      </c>
      <c r="G36" s="270">
        <f t="shared" si="10"/>
        <v>0.0024570324204111127</v>
      </c>
      <c r="H36" s="267">
        <v>128.407</v>
      </c>
      <c r="I36" s="268">
        <v>19.023</v>
      </c>
      <c r="J36" s="269"/>
      <c r="K36" s="268"/>
      <c r="L36" s="269">
        <f t="shared" si="11"/>
        <v>147.43</v>
      </c>
      <c r="M36" s="271">
        <f t="shared" si="12"/>
        <v>-0.08301566845282504</v>
      </c>
      <c r="N36" s="267">
        <v>804.8229999999999</v>
      </c>
      <c r="O36" s="268">
        <v>279.805</v>
      </c>
      <c r="P36" s="269">
        <v>0</v>
      </c>
      <c r="Q36" s="268">
        <v>0</v>
      </c>
      <c r="R36" s="269">
        <f t="shared" si="13"/>
        <v>1084.628</v>
      </c>
      <c r="S36" s="270">
        <f t="shared" si="14"/>
        <v>0.002507746780334287</v>
      </c>
      <c r="T36" s="281">
        <v>1039.3709999999999</v>
      </c>
      <c r="U36" s="268">
        <v>299.1650000000001</v>
      </c>
      <c r="V36" s="269"/>
      <c r="W36" s="268">
        <v>0</v>
      </c>
      <c r="X36" s="269">
        <f>SUM(T36:W36)</f>
        <v>1338.536</v>
      </c>
      <c r="Y36" s="272">
        <f t="shared" si="15"/>
        <v>-0.18969082639540524</v>
      </c>
    </row>
    <row r="37" spans="1:25" s="104" customFormat="1" ht="19.5" customHeight="1">
      <c r="A37" s="266" t="s">
        <v>384</v>
      </c>
      <c r="B37" s="267">
        <v>115.168</v>
      </c>
      <c r="C37" s="268">
        <v>17.182</v>
      </c>
      <c r="D37" s="269">
        <v>0</v>
      </c>
      <c r="E37" s="268">
        <v>0</v>
      </c>
      <c r="F37" s="269">
        <f t="shared" si="9"/>
        <v>132.35</v>
      </c>
      <c r="G37" s="270">
        <f t="shared" si="10"/>
        <v>0.002405398590449148</v>
      </c>
      <c r="H37" s="267">
        <v>61.278</v>
      </c>
      <c r="I37" s="268">
        <v>10.351</v>
      </c>
      <c r="J37" s="269"/>
      <c r="K37" s="268">
        <v>0</v>
      </c>
      <c r="L37" s="269">
        <f t="shared" si="11"/>
        <v>71.629</v>
      </c>
      <c r="M37" s="271">
        <f t="shared" si="12"/>
        <v>0.8477153108377891</v>
      </c>
      <c r="N37" s="267">
        <v>622.7289999999999</v>
      </c>
      <c r="O37" s="268">
        <v>321.97</v>
      </c>
      <c r="P37" s="269">
        <v>54.872</v>
      </c>
      <c r="Q37" s="268">
        <v>13.019</v>
      </c>
      <c r="R37" s="269">
        <f t="shared" si="13"/>
        <v>1012.5899999999999</v>
      </c>
      <c r="S37" s="270">
        <f t="shared" si="14"/>
        <v>0.002341189156373149</v>
      </c>
      <c r="T37" s="281">
        <v>561.105</v>
      </c>
      <c r="U37" s="268">
        <v>216.98900000000003</v>
      </c>
      <c r="V37" s="269">
        <v>0</v>
      </c>
      <c r="W37" s="268">
        <v>0</v>
      </c>
      <c r="X37" s="269">
        <f>SUM(T37:W37)</f>
        <v>778.094</v>
      </c>
      <c r="Y37" s="272">
        <f t="shared" si="15"/>
        <v>0.30137232776502554</v>
      </c>
    </row>
    <row r="38" spans="1:25" s="104" customFormat="1" ht="19.5" customHeight="1">
      <c r="A38" s="266" t="s">
        <v>385</v>
      </c>
      <c r="B38" s="267">
        <v>51.413</v>
      </c>
      <c r="C38" s="268">
        <v>3.808</v>
      </c>
      <c r="D38" s="269">
        <v>0</v>
      </c>
      <c r="E38" s="268">
        <v>0</v>
      </c>
      <c r="F38" s="269">
        <f t="shared" si="9"/>
        <v>55.221</v>
      </c>
      <c r="G38" s="270">
        <f t="shared" si="10"/>
        <v>0.0010036155312670373</v>
      </c>
      <c r="H38" s="267">
        <v>59.694</v>
      </c>
      <c r="I38" s="268">
        <v>2.685</v>
      </c>
      <c r="J38" s="269"/>
      <c r="K38" s="268"/>
      <c r="L38" s="269">
        <f t="shared" si="11"/>
        <v>62.379000000000005</v>
      </c>
      <c r="M38" s="271">
        <f t="shared" si="12"/>
        <v>-0.11475015630260199</v>
      </c>
      <c r="N38" s="267">
        <v>355.55</v>
      </c>
      <c r="O38" s="268">
        <v>54.971999999999994</v>
      </c>
      <c r="P38" s="269">
        <v>61.27</v>
      </c>
      <c r="Q38" s="268">
        <v>0.5499999999999999</v>
      </c>
      <c r="R38" s="269">
        <f t="shared" si="13"/>
        <v>472.342</v>
      </c>
      <c r="S38" s="270">
        <f t="shared" si="14"/>
        <v>0.0010920925236271404</v>
      </c>
      <c r="T38" s="281">
        <v>445.49299999999994</v>
      </c>
      <c r="U38" s="268">
        <v>33.231</v>
      </c>
      <c r="V38" s="269">
        <v>13</v>
      </c>
      <c r="W38" s="268">
        <v>4.35</v>
      </c>
      <c r="X38" s="269">
        <f>SUM(T38:W38)</f>
        <v>496.07399999999996</v>
      </c>
      <c r="Y38" s="272">
        <f t="shared" si="15"/>
        <v>-0.04783963682837633</v>
      </c>
    </row>
    <row r="39" spans="1:25" s="104" customFormat="1" ht="19.5" customHeight="1">
      <c r="A39" s="266" t="s">
        <v>387</v>
      </c>
      <c r="B39" s="267">
        <v>18.703</v>
      </c>
      <c r="C39" s="268">
        <v>20.537999999999997</v>
      </c>
      <c r="D39" s="269">
        <v>0</v>
      </c>
      <c r="E39" s="268">
        <v>0</v>
      </c>
      <c r="F39" s="269">
        <f t="shared" si="9"/>
        <v>39.241</v>
      </c>
      <c r="G39" s="270">
        <f t="shared" si="10"/>
        <v>0.000713186596810087</v>
      </c>
      <c r="H39" s="267">
        <v>32.707</v>
      </c>
      <c r="I39" s="268">
        <v>219.629</v>
      </c>
      <c r="J39" s="269"/>
      <c r="K39" s="268"/>
      <c r="L39" s="269">
        <f t="shared" si="11"/>
        <v>252.33599999999998</v>
      </c>
      <c r="M39" s="271">
        <f t="shared" si="12"/>
        <v>-0.8444890939065373</v>
      </c>
      <c r="N39" s="267">
        <v>194.404</v>
      </c>
      <c r="O39" s="268">
        <v>220.293</v>
      </c>
      <c r="P39" s="269">
        <v>0</v>
      </c>
      <c r="Q39" s="268">
        <v>282.755</v>
      </c>
      <c r="R39" s="269">
        <f t="shared" si="13"/>
        <v>697.452</v>
      </c>
      <c r="S39" s="270">
        <f t="shared" si="14"/>
        <v>0.0016125648678050994</v>
      </c>
      <c r="T39" s="281">
        <v>240.905</v>
      </c>
      <c r="U39" s="268">
        <v>767.4440000000001</v>
      </c>
      <c r="V39" s="269">
        <v>0</v>
      </c>
      <c r="W39" s="268">
        <v>0</v>
      </c>
      <c r="X39" s="269">
        <f>SUM(T39:W39)</f>
        <v>1008.349</v>
      </c>
      <c r="Y39" s="272">
        <f t="shared" si="15"/>
        <v>-0.30832281283563534</v>
      </c>
    </row>
    <row r="40" spans="1:25" s="104" customFormat="1" ht="19.5" customHeight="1" thickBot="1">
      <c r="A40" s="266" t="s">
        <v>51</v>
      </c>
      <c r="B40" s="267">
        <v>3.025</v>
      </c>
      <c r="C40" s="268">
        <v>0</v>
      </c>
      <c r="D40" s="269">
        <v>0</v>
      </c>
      <c r="E40" s="268">
        <v>0</v>
      </c>
      <c r="F40" s="269">
        <f t="shared" si="9"/>
        <v>3.025</v>
      </c>
      <c r="G40" s="270">
        <f t="shared" si="10"/>
        <v>5.497794284932884E-05</v>
      </c>
      <c r="H40" s="267">
        <v>5.414</v>
      </c>
      <c r="I40" s="268">
        <v>0</v>
      </c>
      <c r="J40" s="269">
        <v>0</v>
      </c>
      <c r="K40" s="268">
        <v>0</v>
      </c>
      <c r="L40" s="269">
        <f t="shared" si="11"/>
        <v>5.414</v>
      </c>
      <c r="M40" s="271">
        <f t="shared" si="12"/>
        <v>-0.4412633912079793</v>
      </c>
      <c r="N40" s="267">
        <v>50.117</v>
      </c>
      <c r="O40" s="268">
        <v>0</v>
      </c>
      <c r="P40" s="269">
        <v>24.71</v>
      </c>
      <c r="Q40" s="268">
        <v>0.15</v>
      </c>
      <c r="R40" s="269">
        <f t="shared" si="13"/>
        <v>74.977</v>
      </c>
      <c r="S40" s="270">
        <f t="shared" si="14"/>
        <v>0.00017335282728191036</v>
      </c>
      <c r="T40" s="281">
        <v>152.264</v>
      </c>
      <c r="U40" s="268">
        <v>16.026</v>
      </c>
      <c r="V40" s="269">
        <v>0.41000000000000003</v>
      </c>
      <c r="W40" s="268">
        <v>81.634</v>
      </c>
      <c r="X40" s="269">
        <f t="shared" si="6"/>
        <v>250.334</v>
      </c>
      <c r="Y40" s="272">
        <f t="shared" si="15"/>
        <v>-0.7004921424976231</v>
      </c>
    </row>
    <row r="41" spans="1:25" s="134" customFormat="1" ht="19.5" customHeight="1">
      <c r="A41" s="143" t="s">
        <v>52</v>
      </c>
      <c r="B41" s="140">
        <f>SUM(B42:B44)</f>
        <v>173.72000000000003</v>
      </c>
      <c r="C41" s="139">
        <f>SUM(C42:C44)</f>
        <v>7.5200000000000005</v>
      </c>
      <c r="D41" s="138">
        <f>SUM(D42:D44)</f>
        <v>64.662</v>
      </c>
      <c r="E41" s="139">
        <f>SUM(E42:E44)</f>
        <v>82.642</v>
      </c>
      <c r="F41" s="138">
        <f t="shared" si="0"/>
        <v>328.54400000000004</v>
      </c>
      <c r="G41" s="141">
        <f t="shared" si="1"/>
        <v>0.005971131654707404</v>
      </c>
      <c r="H41" s="140">
        <f>SUM(H42:H44)</f>
        <v>116.61099999999999</v>
      </c>
      <c r="I41" s="139">
        <f>SUM(I42:I44)</f>
        <v>22.666</v>
      </c>
      <c r="J41" s="138">
        <f>SUM(J42:J44)</f>
        <v>35.629999999999995</v>
      </c>
      <c r="K41" s="139">
        <f>SUM(K42:K44)</f>
        <v>12.304</v>
      </c>
      <c r="L41" s="138">
        <f t="shared" si="2"/>
        <v>187.21099999999998</v>
      </c>
      <c r="M41" s="142">
        <f t="shared" si="8"/>
        <v>0.754939613591082</v>
      </c>
      <c r="N41" s="140">
        <f>SUM(N42:N44)</f>
        <v>1388.9220000000003</v>
      </c>
      <c r="O41" s="139">
        <f>SUM(O42:O44)</f>
        <v>102.97999999999999</v>
      </c>
      <c r="P41" s="138">
        <f>SUM(P42:P44)</f>
        <v>501.973</v>
      </c>
      <c r="Q41" s="139">
        <f>SUM(Q42:Q44)</f>
        <v>209.35399999999998</v>
      </c>
      <c r="R41" s="138">
        <f t="shared" si="4"/>
        <v>2203.2290000000003</v>
      </c>
      <c r="S41" s="141">
        <f t="shared" si="5"/>
        <v>0.005094041856829375</v>
      </c>
      <c r="T41" s="140">
        <f>SUM(T42:T44)</f>
        <v>949.6439999999999</v>
      </c>
      <c r="U41" s="139">
        <f>SUM(U42:U44)</f>
        <v>206.82699999999997</v>
      </c>
      <c r="V41" s="138">
        <f>SUM(V42:V44)</f>
        <v>387.141</v>
      </c>
      <c r="W41" s="139">
        <f>SUM(W42:W44)</f>
        <v>148.97500000000002</v>
      </c>
      <c r="X41" s="138">
        <f t="shared" si="6"/>
        <v>1692.587</v>
      </c>
      <c r="Y41" s="135">
        <f t="shared" si="7"/>
        <v>0.3016932069075329</v>
      </c>
    </row>
    <row r="42" spans="1:25" ht="19.5" customHeight="1">
      <c r="A42" s="259" t="s">
        <v>390</v>
      </c>
      <c r="B42" s="260">
        <v>149.84400000000002</v>
      </c>
      <c r="C42" s="261">
        <v>5.022</v>
      </c>
      <c r="D42" s="262">
        <v>30.762</v>
      </c>
      <c r="E42" s="261">
        <v>2.317</v>
      </c>
      <c r="F42" s="262">
        <f t="shared" si="0"/>
        <v>187.94500000000002</v>
      </c>
      <c r="G42" s="263">
        <f t="shared" si="1"/>
        <v>0.0034158113946502846</v>
      </c>
      <c r="H42" s="260">
        <v>103.30699999999999</v>
      </c>
      <c r="I42" s="261">
        <v>2.1149999999999998</v>
      </c>
      <c r="J42" s="262"/>
      <c r="K42" s="261"/>
      <c r="L42" s="262">
        <f t="shared" si="2"/>
        <v>105.42199999999998</v>
      </c>
      <c r="M42" s="264">
        <f t="shared" si="8"/>
        <v>0.7827872740035291</v>
      </c>
      <c r="N42" s="260">
        <v>1214.5570000000002</v>
      </c>
      <c r="O42" s="261">
        <v>82.18699999999998</v>
      </c>
      <c r="P42" s="262">
        <v>129.172</v>
      </c>
      <c r="Q42" s="261">
        <v>17.755</v>
      </c>
      <c r="R42" s="262">
        <f t="shared" si="4"/>
        <v>1443.6710000000003</v>
      </c>
      <c r="S42" s="263">
        <f t="shared" si="5"/>
        <v>0.003337882944301624</v>
      </c>
      <c r="T42" s="280">
        <v>717.0269999999999</v>
      </c>
      <c r="U42" s="261">
        <v>30.379</v>
      </c>
      <c r="V42" s="262">
        <v>17.091</v>
      </c>
      <c r="W42" s="261">
        <v>0.091</v>
      </c>
      <c r="X42" s="262">
        <f t="shared" si="6"/>
        <v>764.588</v>
      </c>
      <c r="Y42" s="265">
        <f t="shared" si="7"/>
        <v>0.888168529979545</v>
      </c>
    </row>
    <row r="43" spans="1:25" ht="19.5" customHeight="1">
      <c r="A43" s="266" t="s">
        <v>391</v>
      </c>
      <c r="B43" s="267">
        <v>23.105999999999998</v>
      </c>
      <c r="C43" s="268">
        <v>2.498</v>
      </c>
      <c r="D43" s="269">
        <v>33.9</v>
      </c>
      <c r="E43" s="268">
        <v>80.325</v>
      </c>
      <c r="F43" s="269">
        <f>SUM(B43:E43)</f>
        <v>139.829</v>
      </c>
      <c r="G43" s="270">
        <f>F43/$F$9</f>
        <v>0.002541325874604563</v>
      </c>
      <c r="H43" s="267">
        <v>13.144</v>
      </c>
      <c r="I43" s="268">
        <v>20.551000000000002</v>
      </c>
      <c r="J43" s="269">
        <v>35.629999999999995</v>
      </c>
      <c r="K43" s="268">
        <v>6.856</v>
      </c>
      <c r="L43" s="269">
        <f>SUM(H43:K43)</f>
        <v>76.18099999999998</v>
      </c>
      <c r="M43" s="271">
        <f>IF(ISERROR(F43/L43-1),"         /0",(F43/L43-1))</f>
        <v>0.8354839133117187</v>
      </c>
      <c r="N43" s="267">
        <v>170.30599999999998</v>
      </c>
      <c r="O43" s="268">
        <v>20.769000000000002</v>
      </c>
      <c r="P43" s="269">
        <v>371.838</v>
      </c>
      <c r="Q43" s="268">
        <v>136.221</v>
      </c>
      <c r="R43" s="269">
        <f>SUM(N43:Q43)</f>
        <v>699.134</v>
      </c>
      <c r="S43" s="270">
        <f>R43/$R$9</f>
        <v>0.0016164537864800021</v>
      </c>
      <c r="T43" s="281">
        <v>215.969</v>
      </c>
      <c r="U43" s="268">
        <v>176.44799999999998</v>
      </c>
      <c r="V43" s="269">
        <v>369.13</v>
      </c>
      <c r="W43" s="268">
        <v>55.392999999999994</v>
      </c>
      <c r="X43" s="269">
        <f>SUM(T43:W43)</f>
        <v>816.94</v>
      </c>
      <c r="Y43" s="272">
        <f>IF(ISERROR(R43/X43-1),"         /0",IF(R43/X43&gt;5,"  *  ",(R43/X43-1)))</f>
        <v>-0.1442039807084976</v>
      </c>
    </row>
    <row r="44" spans="1:25" ht="19.5" customHeight="1" thickBot="1">
      <c r="A44" s="266" t="s">
        <v>51</v>
      </c>
      <c r="B44" s="267">
        <v>0.77</v>
      </c>
      <c r="C44" s="268">
        <v>0</v>
      </c>
      <c r="D44" s="269">
        <v>0</v>
      </c>
      <c r="E44" s="268">
        <v>0</v>
      </c>
      <c r="F44" s="269">
        <f>SUM(B44:E44)</f>
        <v>0.77</v>
      </c>
      <c r="G44" s="270">
        <f>F44/$F$9</f>
        <v>1.3994385452556432E-05</v>
      </c>
      <c r="H44" s="267">
        <v>0.16</v>
      </c>
      <c r="I44" s="268">
        <v>0</v>
      </c>
      <c r="J44" s="269">
        <v>0</v>
      </c>
      <c r="K44" s="268">
        <v>5.448</v>
      </c>
      <c r="L44" s="269">
        <f>SUM(H44:K44)</f>
        <v>5.6080000000000005</v>
      </c>
      <c r="M44" s="271">
        <f>IF(ISERROR(F44/L44-1),"         /0",(F44/L44-1))</f>
        <v>-0.8626961483594865</v>
      </c>
      <c r="N44" s="267">
        <v>4.059</v>
      </c>
      <c r="O44" s="268">
        <v>0.024</v>
      </c>
      <c r="P44" s="269">
        <v>0.9630000000000001</v>
      </c>
      <c r="Q44" s="268">
        <v>55.378</v>
      </c>
      <c r="R44" s="269">
        <f>SUM(N44:Q44)</f>
        <v>60.424</v>
      </c>
      <c r="S44" s="270">
        <f>R44/$R$9</f>
        <v>0.00013970512604775</v>
      </c>
      <c r="T44" s="281">
        <v>16.648</v>
      </c>
      <c r="U44" s="268">
        <v>0</v>
      </c>
      <c r="V44" s="269">
        <v>0.9200000000000002</v>
      </c>
      <c r="W44" s="268">
        <v>93.49100000000001</v>
      </c>
      <c r="X44" s="269">
        <f>SUM(T44:W44)</f>
        <v>111.05900000000001</v>
      </c>
      <c r="Y44" s="272">
        <f>IF(ISERROR(R44/X44-1),"         /0",IF(R44/X44&gt;5,"  *  ",(R44/X44-1)))</f>
        <v>-0.45592883062156153</v>
      </c>
    </row>
    <row r="45" spans="1:25" s="104" customFormat="1" ht="19.5" customHeight="1" thickBot="1">
      <c r="A45" s="133" t="s">
        <v>51</v>
      </c>
      <c r="B45" s="130">
        <v>31.253</v>
      </c>
      <c r="C45" s="129">
        <v>1.2429999999999999</v>
      </c>
      <c r="D45" s="128">
        <v>0</v>
      </c>
      <c r="E45" s="129">
        <v>0.05</v>
      </c>
      <c r="F45" s="128">
        <f t="shared" si="0"/>
        <v>32.546</v>
      </c>
      <c r="G45" s="131">
        <f t="shared" si="1"/>
        <v>0.000591508141479093</v>
      </c>
      <c r="H45" s="130">
        <v>29.958000000000002</v>
      </c>
      <c r="I45" s="129">
        <v>0.44100000000000006</v>
      </c>
      <c r="J45" s="128">
        <v>0</v>
      </c>
      <c r="K45" s="129">
        <v>0</v>
      </c>
      <c r="L45" s="128">
        <f t="shared" si="2"/>
        <v>30.399</v>
      </c>
      <c r="M45" s="132">
        <f t="shared" si="8"/>
        <v>0.07062732326721277</v>
      </c>
      <c r="N45" s="130">
        <v>295.37500000000006</v>
      </c>
      <c r="O45" s="129">
        <v>2.9830000000000005</v>
      </c>
      <c r="P45" s="128"/>
      <c r="Q45" s="129">
        <v>0.05</v>
      </c>
      <c r="R45" s="128">
        <f t="shared" si="4"/>
        <v>298.4080000000001</v>
      </c>
      <c r="S45" s="131">
        <f t="shared" si="5"/>
        <v>0.000689943189025172</v>
      </c>
      <c r="T45" s="130">
        <v>389.17600000000004</v>
      </c>
      <c r="U45" s="129">
        <v>7.49</v>
      </c>
      <c r="V45" s="128">
        <v>0.145</v>
      </c>
      <c r="W45" s="129">
        <v>0.06</v>
      </c>
      <c r="X45" s="138">
        <f>SUM(T45:W45)</f>
        <v>396.87100000000004</v>
      </c>
      <c r="Y45" s="125">
        <f t="shared" si="7"/>
        <v>-0.24809824854927665</v>
      </c>
    </row>
    <row r="46" ht="6.75" customHeight="1" thickTop="1">
      <c r="A46" s="78"/>
    </row>
    <row r="47" ht="14.25">
      <c r="A47" s="78" t="s">
        <v>50</v>
      </c>
    </row>
    <row r="48" ht="14.25">
      <c r="A48" s="79" t="s">
        <v>27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46:Y65536 M46:M65536 Y3 M3">
    <cfRule type="cellIs" priority="6" dxfId="95" operator="lessThan" stopIfTrue="1">
      <formula>0</formula>
    </cfRule>
  </conditionalFormatting>
  <conditionalFormatting sqref="Y10:Y45 M10:M45">
    <cfRule type="cellIs" priority="7" dxfId="95" operator="lessThan" stopIfTrue="1">
      <formula>0</formula>
    </cfRule>
    <cfRule type="cellIs" priority="8" dxfId="97" operator="greaterThanOrEqual" stopIfTrue="1">
      <formula>0</formula>
    </cfRule>
  </conditionalFormatting>
  <conditionalFormatting sqref="M5 Y5 Y7:Y8 M7:M8">
    <cfRule type="cellIs" priority="2" dxfId="95" operator="lessThan" stopIfTrue="1">
      <formula>0</formula>
    </cfRule>
  </conditionalFormatting>
  <conditionalFormatting sqref="Y9 M9">
    <cfRule type="cellIs" priority="3" dxfId="95" operator="lessThan" stopIfTrue="1">
      <formula>0</formula>
    </cfRule>
    <cfRule type="cellIs" priority="4" dxfId="97" operator="greaterThanOrEqual" stopIfTrue="1">
      <formula>0</formula>
    </cfRule>
  </conditionalFormatting>
  <conditionalFormatting sqref="M6 Y6">
    <cfRule type="cellIs" priority="1" dxfId="95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41:V41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Y76"/>
  <sheetViews>
    <sheetView showGridLines="0" zoomScale="80" zoomScaleNormal="80" zoomScalePageLayoutView="0" workbookViewId="0" topLeftCell="A1">
      <selection activeCell="A9" sqref="A9:IV9"/>
    </sheetView>
  </sheetViews>
  <sheetFormatPr defaultColWidth="8.00390625" defaultRowHeight="15"/>
  <cols>
    <col min="1" max="1" width="24.28125" style="79" customWidth="1"/>
    <col min="2" max="2" width="9.140625" style="79" bestFit="1" customWidth="1"/>
    <col min="3" max="3" width="11.140625" style="79" customWidth="1"/>
    <col min="4" max="4" width="10.28125" style="79" customWidth="1"/>
    <col min="5" max="5" width="9.7109375" style="79" bestFit="1" customWidth="1"/>
    <col min="6" max="6" width="9.140625" style="79" bestFit="1" customWidth="1"/>
    <col min="7" max="7" width="9.421875" style="79" customWidth="1"/>
    <col min="8" max="8" width="9.28125" style="79" bestFit="1" customWidth="1"/>
    <col min="9" max="9" width="9.7109375" style="79" bestFit="1" customWidth="1"/>
    <col min="10" max="10" width="8.140625" style="79" customWidth="1"/>
    <col min="11" max="11" width="9.00390625" style="79" customWidth="1"/>
    <col min="12" max="12" width="9.140625" style="79" customWidth="1"/>
    <col min="13" max="13" width="10.28125" style="79" bestFit="1" customWidth="1"/>
    <col min="14" max="14" width="9.28125" style="79" bestFit="1" customWidth="1"/>
    <col min="15" max="15" width="10.140625" style="79" customWidth="1"/>
    <col min="16" max="16" width="11.421875" style="79" customWidth="1"/>
    <col min="17" max="17" width="9.140625" style="79" customWidth="1"/>
    <col min="18" max="19" width="9.8515625" style="79" bestFit="1" customWidth="1"/>
    <col min="20" max="20" width="10.421875" style="79" customWidth="1"/>
    <col min="21" max="21" width="10.28125" style="79" customWidth="1"/>
    <col min="22" max="22" width="8.8515625" style="79" customWidth="1"/>
    <col min="23" max="23" width="10.28125" style="79" customWidth="1"/>
    <col min="24" max="24" width="9.8515625" style="79" bestFit="1" customWidth="1"/>
    <col min="25" max="25" width="8.7109375" style="79" bestFit="1" customWidth="1"/>
    <col min="26" max="16384" width="8.00390625" style="79" customWidth="1"/>
  </cols>
  <sheetData>
    <row r="1" spans="24:25" ht="18.75" thickBot="1">
      <c r="X1" s="584" t="s">
        <v>26</v>
      </c>
      <c r="Y1" s="585"/>
    </row>
    <row r="2" ht="5.25" customHeight="1" thickBot="1"/>
    <row r="3" spans="1:25" ht="24.75" customHeight="1" thickTop="1">
      <c r="A3" s="646" t="s">
        <v>68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647"/>
      <c r="W3" s="647"/>
      <c r="X3" s="647"/>
      <c r="Y3" s="648"/>
    </row>
    <row r="4" spans="1:25" ht="21" customHeight="1" thickBot="1">
      <c r="A4" s="655" t="s">
        <v>42</v>
      </c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  <c r="Q4" s="656"/>
      <c r="R4" s="656"/>
      <c r="S4" s="656"/>
      <c r="T4" s="656"/>
      <c r="U4" s="656"/>
      <c r="V4" s="656"/>
      <c r="W4" s="656"/>
      <c r="X4" s="656"/>
      <c r="Y4" s="657"/>
    </row>
    <row r="5" spans="1:25" s="124" customFormat="1" ht="15.75" customHeight="1" thickBot="1" thickTop="1">
      <c r="A5" s="589" t="s">
        <v>63</v>
      </c>
      <c r="B5" s="639" t="s">
        <v>34</v>
      </c>
      <c r="C5" s="640"/>
      <c r="D5" s="640"/>
      <c r="E5" s="640"/>
      <c r="F5" s="640"/>
      <c r="G5" s="640"/>
      <c r="H5" s="640"/>
      <c r="I5" s="640"/>
      <c r="J5" s="641"/>
      <c r="K5" s="641"/>
      <c r="L5" s="641"/>
      <c r="M5" s="642"/>
      <c r="N5" s="639" t="s">
        <v>33</v>
      </c>
      <c r="O5" s="640"/>
      <c r="P5" s="640"/>
      <c r="Q5" s="640"/>
      <c r="R5" s="640"/>
      <c r="S5" s="640"/>
      <c r="T5" s="640"/>
      <c r="U5" s="640"/>
      <c r="V5" s="640"/>
      <c r="W5" s="640"/>
      <c r="X5" s="640"/>
      <c r="Y5" s="643"/>
    </row>
    <row r="6" spans="1:25" s="97" customFormat="1" ht="26.25" customHeight="1" thickBot="1">
      <c r="A6" s="590"/>
      <c r="B6" s="658" t="s">
        <v>155</v>
      </c>
      <c r="C6" s="659"/>
      <c r="D6" s="659"/>
      <c r="E6" s="659"/>
      <c r="F6" s="659"/>
      <c r="G6" s="636" t="s">
        <v>32</v>
      </c>
      <c r="H6" s="658" t="s">
        <v>156</v>
      </c>
      <c r="I6" s="659"/>
      <c r="J6" s="659"/>
      <c r="K6" s="659"/>
      <c r="L6" s="659"/>
      <c r="M6" s="633" t="s">
        <v>31</v>
      </c>
      <c r="N6" s="658" t="s">
        <v>157</v>
      </c>
      <c r="O6" s="659"/>
      <c r="P6" s="659"/>
      <c r="Q6" s="659"/>
      <c r="R6" s="659"/>
      <c r="S6" s="636" t="s">
        <v>32</v>
      </c>
      <c r="T6" s="658" t="s">
        <v>158</v>
      </c>
      <c r="U6" s="659"/>
      <c r="V6" s="659"/>
      <c r="W6" s="659"/>
      <c r="X6" s="659"/>
      <c r="Y6" s="649" t="s">
        <v>31</v>
      </c>
    </row>
    <row r="7" spans="1:25" s="92" customFormat="1" ht="26.25" customHeight="1">
      <c r="A7" s="591"/>
      <c r="B7" s="602" t="s">
        <v>20</v>
      </c>
      <c r="C7" s="594"/>
      <c r="D7" s="593" t="s">
        <v>19</v>
      </c>
      <c r="E7" s="594"/>
      <c r="F7" s="664" t="s">
        <v>15</v>
      </c>
      <c r="G7" s="637"/>
      <c r="H7" s="602" t="s">
        <v>20</v>
      </c>
      <c r="I7" s="594"/>
      <c r="J7" s="593" t="s">
        <v>19</v>
      </c>
      <c r="K7" s="594"/>
      <c r="L7" s="664" t="s">
        <v>15</v>
      </c>
      <c r="M7" s="634"/>
      <c r="N7" s="602" t="s">
        <v>20</v>
      </c>
      <c r="O7" s="594"/>
      <c r="P7" s="593" t="s">
        <v>19</v>
      </c>
      <c r="Q7" s="594"/>
      <c r="R7" s="664" t="s">
        <v>15</v>
      </c>
      <c r="S7" s="637"/>
      <c r="T7" s="602" t="s">
        <v>20</v>
      </c>
      <c r="U7" s="594"/>
      <c r="V7" s="593" t="s">
        <v>19</v>
      </c>
      <c r="W7" s="594"/>
      <c r="X7" s="664" t="s">
        <v>15</v>
      </c>
      <c r="Y7" s="650"/>
    </row>
    <row r="8" spans="1:25" s="120" customFormat="1" ht="27" thickBot="1">
      <c r="A8" s="592"/>
      <c r="B8" s="123" t="s">
        <v>29</v>
      </c>
      <c r="C8" s="121" t="s">
        <v>28</v>
      </c>
      <c r="D8" s="122" t="s">
        <v>29</v>
      </c>
      <c r="E8" s="121" t="s">
        <v>28</v>
      </c>
      <c r="F8" s="645"/>
      <c r="G8" s="638"/>
      <c r="H8" s="123" t="s">
        <v>29</v>
      </c>
      <c r="I8" s="121" t="s">
        <v>28</v>
      </c>
      <c r="J8" s="122" t="s">
        <v>29</v>
      </c>
      <c r="K8" s="121" t="s">
        <v>28</v>
      </c>
      <c r="L8" s="645"/>
      <c r="M8" s="635"/>
      <c r="N8" s="123" t="s">
        <v>29</v>
      </c>
      <c r="O8" s="121" t="s">
        <v>28</v>
      </c>
      <c r="P8" s="122" t="s">
        <v>29</v>
      </c>
      <c r="Q8" s="121" t="s">
        <v>28</v>
      </c>
      <c r="R8" s="645"/>
      <c r="S8" s="638"/>
      <c r="T8" s="123" t="s">
        <v>29</v>
      </c>
      <c r="U8" s="121" t="s">
        <v>28</v>
      </c>
      <c r="V8" s="122" t="s">
        <v>29</v>
      </c>
      <c r="W8" s="121" t="s">
        <v>28</v>
      </c>
      <c r="X8" s="645"/>
      <c r="Y8" s="651"/>
    </row>
    <row r="9" spans="1:25" s="716" customFormat="1" ht="18" customHeight="1" thickBot="1" thickTop="1">
      <c r="A9" s="715" t="s">
        <v>22</v>
      </c>
      <c r="B9" s="717">
        <f>B10+B28+B42+B53+B67+B73</f>
        <v>22065.240000000005</v>
      </c>
      <c r="C9" s="718">
        <f>C10+C28+C42+C53+C67+C73</f>
        <v>13636.585000000003</v>
      </c>
      <c r="D9" s="719">
        <f>D10+D28+D42+D53+D67+D73</f>
        <v>12241.455000000002</v>
      </c>
      <c r="E9" s="720">
        <f>E10+E28+E42+E53+E67+E73</f>
        <v>7078.786</v>
      </c>
      <c r="F9" s="719">
        <f>SUM(B9:E9)</f>
        <v>55022.06600000001</v>
      </c>
      <c r="G9" s="721">
        <f>F9/$F$9</f>
        <v>1</v>
      </c>
      <c r="H9" s="717">
        <f>H10+H28+H42+H53+H67+H73</f>
        <v>26007.945999999996</v>
      </c>
      <c r="I9" s="718">
        <f>I10+I28+I42+I53+I67+I73</f>
        <v>14807.365000000002</v>
      </c>
      <c r="J9" s="719">
        <f>J10+J28+J42+J53+J67+J73</f>
        <v>5069.979</v>
      </c>
      <c r="K9" s="720">
        <f>K10+K28+K42+K53+K67+K73</f>
        <v>2636.199</v>
      </c>
      <c r="L9" s="719">
        <f>SUM(H9:K9)</f>
        <v>48521.489</v>
      </c>
      <c r="M9" s="722">
        <f>IF(ISERROR(F9/L9-1),"         /0",(F9/L9-1))</f>
        <v>0.13397315568778212</v>
      </c>
      <c r="N9" s="723">
        <f>N10+N28+N42+N53+N67+N73</f>
        <v>182869.00299999997</v>
      </c>
      <c r="O9" s="718">
        <f>O10+O28+O42+O53+O67+O73</f>
        <v>103189.44399999997</v>
      </c>
      <c r="P9" s="719">
        <f>P10+P28+P42+P53+P67+P73</f>
        <v>102685.249</v>
      </c>
      <c r="Q9" s="720">
        <f>Q10+Q28+Q42+Q53+Q67+Q73</f>
        <v>43767.27700000002</v>
      </c>
      <c r="R9" s="719">
        <f>SUM(N9:Q9)</f>
        <v>432510.97299999994</v>
      </c>
      <c r="S9" s="724">
        <f>R9/$R$9</f>
        <v>1</v>
      </c>
      <c r="T9" s="717">
        <f>T10+T28+T42+T53+T67+T73</f>
        <v>209280.303</v>
      </c>
      <c r="U9" s="718">
        <f>U10+U28+U42+U53+U67+U73</f>
        <v>110230.984</v>
      </c>
      <c r="V9" s="719">
        <f>V10+V28+V42+V53+V67+V73</f>
        <v>54574.49297000001</v>
      </c>
      <c r="W9" s="720">
        <f>W10+W28+W42+W53+W67+W73</f>
        <v>19550.024</v>
      </c>
      <c r="X9" s="719">
        <f>SUM(T9:W9)</f>
        <v>393635.80397</v>
      </c>
      <c r="Y9" s="725">
        <f>IF(ISERROR(R9/X9-1),"         /0",(R9/X9-1))</f>
        <v>0.0987592303289635</v>
      </c>
    </row>
    <row r="10" spans="1:25" s="112" customFormat="1" ht="19.5" customHeight="1">
      <c r="A10" s="119" t="s">
        <v>56</v>
      </c>
      <c r="B10" s="116">
        <f>SUM(B11:B27)</f>
        <v>12137.336000000001</v>
      </c>
      <c r="C10" s="115">
        <f>SUM(C11:C27)</f>
        <v>4488.191999999999</v>
      </c>
      <c r="D10" s="114">
        <f>SUM(D11:D27)</f>
        <v>10185.318000000001</v>
      </c>
      <c r="E10" s="154">
        <f>SUM(E11:E27)</f>
        <v>5526.655</v>
      </c>
      <c r="F10" s="114">
        <f>SUM(B10:E10)</f>
        <v>32337.500999999997</v>
      </c>
      <c r="G10" s="117">
        <f>F10/$F$9</f>
        <v>0.5877187708654922</v>
      </c>
      <c r="H10" s="116">
        <f>SUM(H11:H27)</f>
        <v>17190.539</v>
      </c>
      <c r="I10" s="115">
        <f>SUM(I11:I27)</f>
        <v>6197.4490000000005</v>
      </c>
      <c r="J10" s="114">
        <f>SUM(J11:J27)</f>
        <v>3989.938</v>
      </c>
      <c r="K10" s="154">
        <f>SUM(K11:K27)</f>
        <v>1754.745</v>
      </c>
      <c r="L10" s="114">
        <f>SUM(H10:K10)</f>
        <v>29132.671</v>
      </c>
      <c r="M10" s="203">
        <f>IF(ISERROR(F10/L10-1),"         /0",(F10/L10-1))</f>
        <v>0.11000810739255584</v>
      </c>
      <c r="N10" s="205">
        <f>SUM(N11:N27)</f>
        <v>110623.372</v>
      </c>
      <c r="O10" s="115">
        <f>SUM(O11:O27)</f>
        <v>35934.624</v>
      </c>
      <c r="P10" s="114">
        <f>SUM(P11:P27)</f>
        <v>89265.02900000001</v>
      </c>
      <c r="Q10" s="154">
        <f>SUM(Q11:Q27)</f>
        <v>34459.880000000005</v>
      </c>
      <c r="R10" s="114">
        <f>SUM(N10:Q10)</f>
        <v>270282.905</v>
      </c>
      <c r="S10" s="216">
        <f>R10/$R$9</f>
        <v>0.62491571745626</v>
      </c>
      <c r="T10" s="116">
        <f>SUM(T11:T27)</f>
        <v>144138.171</v>
      </c>
      <c r="U10" s="115">
        <f>SUM(U11:U27)</f>
        <v>47196.67199999999</v>
      </c>
      <c r="V10" s="114">
        <f>SUM(V11:V27)</f>
        <v>49316.29097000001</v>
      </c>
      <c r="W10" s="154">
        <f>SUM(W11:W27)</f>
        <v>16056.719000000001</v>
      </c>
      <c r="X10" s="114">
        <f>SUM(T10:W10)</f>
        <v>256707.85297</v>
      </c>
      <c r="Y10" s="113">
        <f aca="true" t="shared" si="0" ref="Y10:Y17">IF(ISERROR(R10/X10-1),"         /0",IF(R10/X10&gt;5,"  *  ",(R10/X10-1)))</f>
        <v>0.05288132744262586</v>
      </c>
    </row>
    <row r="11" spans="1:25" ht="19.5" customHeight="1">
      <c r="A11" s="259" t="s">
        <v>178</v>
      </c>
      <c r="B11" s="260">
        <v>5574.611</v>
      </c>
      <c r="C11" s="261">
        <v>2404.2960000000003</v>
      </c>
      <c r="D11" s="262">
        <v>206.977</v>
      </c>
      <c r="E11" s="283">
        <v>75.708</v>
      </c>
      <c r="F11" s="262">
        <f>SUM(B11:E11)</f>
        <v>8261.592</v>
      </c>
      <c r="G11" s="263">
        <f>F11/$F$9</f>
        <v>0.15015052324643713</v>
      </c>
      <c r="H11" s="260">
        <v>7191.467000000001</v>
      </c>
      <c r="I11" s="261">
        <v>2423.987</v>
      </c>
      <c r="J11" s="262"/>
      <c r="K11" s="283"/>
      <c r="L11" s="262">
        <f>SUM(H11:K11)</f>
        <v>9615.454000000002</v>
      </c>
      <c r="M11" s="292">
        <f>IF(ISERROR(F11/L11-1),"         /0",(F11/L11-1))</f>
        <v>-0.1408006319826397</v>
      </c>
      <c r="N11" s="293">
        <v>57027.931</v>
      </c>
      <c r="O11" s="261">
        <v>19541.815000000002</v>
      </c>
      <c r="P11" s="262">
        <v>417.077</v>
      </c>
      <c r="Q11" s="283">
        <v>97.294</v>
      </c>
      <c r="R11" s="262">
        <f>SUM(N11:Q11)</f>
        <v>77084.117</v>
      </c>
      <c r="S11" s="294">
        <f>R11/$R$9</f>
        <v>0.17822465049921407</v>
      </c>
      <c r="T11" s="260">
        <v>57558.50999999999</v>
      </c>
      <c r="U11" s="261">
        <v>19823.594999999998</v>
      </c>
      <c r="V11" s="262">
        <v>2464.0099999999998</v>
      </c>
      <c r="W11" s="283">
        <v>672.561</v>
      </c>
      <c r="X11" s="262">
        <f>SUM(T11:W11)</f>
        <v>80518.67599999998</v>
      </c>
      <c r="Y11" s="265">
        <f t="shared" si="0"/>
        <v>-0.04265543313205966</v>
      </c>
    </row>
    <row r="12" spans="1:25" ht="19.5" customHeight="1">
      <c r="A12" s="266" t="s">
        <v>210</v>
      </c>
      <c r="B12" s="267">
        <v>0</v>
      </c>
      <c r="C12" s="268">
        <v>0</v>
      </c>
      <c r="D12" s="269">
        <v>2647.995</v>
      </c>
      <c r="E12" s="286">
        <v>2210.021</v>
      </c>
      <c r="F12" s="269">
        <f>SUM(B12:E12)</f>
        <v>4858.016</v>
      </c>
      <c r="G12" s="270">
        <f>F12/$F$9</f>
        <v>0.08829214082946282</v>
      </c>
      <c r="H12" s="267"/>
      <c r="I12" s="268"/>
      <c r="J12" s="269"/>
      <c r="K12" s="286"/>
      <c r="L12" s="269">
        <f>SUM(H12:K12)</f>
        <v>0</v>
      </c>
      <c r="M12" s="295" t="str">
        <f>IF(ISERROR(F12/L12-1),"         /0",(F12/L12-1))</f>
        <v>         /0</v>
      </c>
      <c r="N12" s="296"/>
      <c r="O12" s="268"/>
      <c r="P12" s="269">
        <v>25652.360999999997</v>
      </c>
      <c r="Q12" s="286">
        <v>14736.733000000002</v>
      </c>
      <c r="R12" s="269">
        <f>SUM(N12:Q12)</f>
        <v>40389.094</v>
      </c>
      <c r="S12" s="297">
        <f>R12/$R$9</f>
        <v>0.09338281921462373</v>
      </c>
      <c r="T12" s="267"/>
      <c r="U12" s="268"/>
      <c r="V12" s="269">
        <v>1575.838</v>
      </c>
      <c r="W12" s="286">
        <v>1041.666</v>
      </c>
      <c r="X12" s="269">
        <f>SUM(T12:W12)</f>
        <v>2617.504</v>
      </c>
      <c r="Y12" s="272" t="str">
        <f t="shared" si="0"/>
        <v>  *  </v>
      </c>
    </row>
    <row r="13" spans="1:25" ht="19.5" customHeight="1">
      <c r="A13" s="266" t="s">
        <v>209</v>
      </c>
      <c r="B13" s="267">
        <v>2466.627</v>
      </c>
      <c r="C13" s="268">
        <v>871.044</v>
      </c>
      <c r="D13" s="269">
        <v>1136.694</v>
      </c>
      <c r="E13" s="286">
        <v>381.51300000000003</v>
      </c>
      <c r="F13" s="269">
        <f>SUM(B13:E13)</f>
        <v>4855.878</v>
      </c>
      <c r="G13" s="270">
        <f>F13/$F$9</f>
        <v>0.08825328369167379</v>
      </c>
      <c r="H13" s="267">
        <v>2237.0299999999997</v>
      </c>
      <c r="I13" s="268">
        <v>927.718</v>
      </c>
      <c r="J13" s="269">
        <v>1054.6689999999999</v>
      </c>
      <c r="K13" s="286">
        <v>365.48400000000004</v>
      </c>
      <c r="L13" s="269">
        <f>SUM(H13:K13)</f>
        <v>4584.901</v>
      </c>
      <c r="M13" s="295">
        <f>IF(ISERROR(F13/L13-1),"         /0",(F13/L13-1))</f>
        <v>0.0591020394987809</v>
      </c>
      <c r="N13" s="296">
        <v>17577.542</v>
      </c>
      <c r="O13" s="268">
        <v>5603.8369999999995</v>
      </c>
      <c r="P13" s="269">
        <v>8990.644</v>
      </c>
      <c r="Q13" s="286">
        <v>2864.4190000000003</v>
      </c>
      <c r="R13" s="269">
        <f>SUM(N13:Q13)</f>
        <v>35036.442</v>
      </c>
      <c r="S13" s="297">
        <f>R13/$R$9</f>
        <v>0.08100705921280756</v>
      </c>
      <c r="T13" s="267">
        <v>17544.704</v>
      </c>
      <c r="U13" s="268">
        <v>6252.559</v>
      </c>
      <c r="V13" s="269">
        <v>10139.057</v>
      </c>
      <c r="W13" s="286">
        <v>2580.699</v>
      </c>
      <c r="X13" s="269">
        <f>SUM(T13:W13)</f>
        <v>36517.01900000001</v>
      </c>
      <c r="Y13" s="272">
        <f t="shared" si="0"/>
        <v>-0.040544848417117585</v>
      </c>
    </row>
    <row r="14" spans="1:25" ht="19.5" customHeight="1">
      <c r="A14" s="266" t="s">
        <v>211</v>
      </c>
      <c r="B14" s="267">
        <v>0</v>
      </c>
      <c r="C14" s="268">
        <v>0</v>
      </c>
      <c r="D14" s="269">
        <v>2001.22</v>
      </c>
      <c r="E14" s="286">
        <v>853.365</v>
      </c>
      <c r="F14" s="269">
        <f>SUM(B14:E14)</f>
        <v>2854.585</v>
      </c>
      <c r="G14" s="270">
        <f>F14/$F$9</f>
        <v>0.05188073090530623</v>
      </c>
      <c r="H14" s="267"/>
      <c r="I14" s="268"/>
      <c r="J14" s="269">
        <v>1404.3560000000002</v>
      </c>
      <c r="K14" s="286">
        <v>821.1129999999999</v>
      </c>
      <c r="L14" s="269">
        <f>SUM(H14:K14)</f>
        <v>2225.469</v>
      </c>
      <c r="M14" s="295">
        <f>IF(ISERROR(F14/L14-1),"         /0",(F14/L14-1))</f>
        <v>0.28268917697797624</v>
      </c>
      <c r="N14" s="296"/>
      <c r="O14" s="268"/>
      <c r="P14" s="269">
        <v>22507.395</v>
      </c>
      <c r="Q14" s="286">
        <v>7131.917999999999</v>
      </c>
      <c r="R14" s="269">
        <f>SUM(N14:Q14)</f>
        <v>29639.313</v>
      </c>
      <c r="S14" s="297">
        <f>R14/$R$9</f>
        <v>0.06852846482579299</v>
      </c>
      <c r="T14" s="267"/>
      <c r="U14" s="268"/>
      <c r="V14" s="269">
        <v>20664.806</v>
      </c>
      <c r="W14" s="286">
        <v>6735.594</v>
      </c>
      <c r="X14" s="269">
        <f>SUM(T14:W14)</f>
        <v>27400.4</v>
      </c>
      <c r="Y14" s="272">
        <f t="shared" si="0"/>
        <v>0.08171096042393522</v>
      </c>
    </row>
    <row r="15" spans="1:25" ht="19.5" customHeight="1">
      <c r="A15" s="266" t="s">
        <v>212</v>
      </c>
      <c r="B15" s="267">
        <v>0</v>
      </c>
      <c r="C15" s="268">
        <v>0</v>
      </c>
      <c r="D15" s="269">
        <v>1160.676</v>
      </c>
      <c r="E15" s="286">
        <v>755.971</v>
      </c>
      <c r="F15" s="269">
        <f>SUM(B15:E15)</f>
        <v>1916.647</v>
      </c>
      <c r="G15" s="270">
        <f>F15/$F$9</f>
        <v>0.03483415181102068</v>
      </c>
      <c r="H15" s="267"/>
      <c r="I15" s="268"/>
      <c r="J15" s="269"/>
      <c r="K15" s="286"/>
      <c r="L15" s="269">
        <f>SUM(H15:K15)</f>
        <v>0</v>
      </c>
      <c r="M15" s="295" t="str">
        <f>IF(ISERROR(F15/L15-1),"         /0",(F15/L15-1))</f>
        <v>         /0</v>
      </c>
      <c r="N15" s="296"/>
      <c r="O15" s="268"/>
      <c r="P15" s="269">
        <v>5621.734999999999</v>
      </c>
      <c r="Q15" s="286">
        <v>1817.847</v>
      </c>
      <c r="R15" s="269">
        <f>SUM(N15:Q15)</f>
        <v>7439.5819999999985</v>
      </c>
      <c r="S15" s="297">
        <f>R15/$R$9</f>
        <v>0.017200909258780817</v>
      </c>
      <c r="T15" s="267"/>
      <c r="U15" s="268"/>
      <c r="V15" s="269"/>
      <c r="W15" s="286"/>
      <c r="X15" s="269">
        <f>SUM(T15:W15)</f>
        <v>0</v>
      </c>
      <c r="Y15" s="272" t="str">
        <f t="shared" si="0"/>
        <v>         /0</v>
      </c>
    </row>
    <row r="16" spans="1:25" ht="19.5" customHeight="1">
      <c r="A16" s="266" t="s">
        <v>159</v>
      </c>
      <c r="B16" s="267">
        <v>1205.637</v>
      </c>
      <c r="C16" s="268">
        <v>637.4770000000001</v>
      </c>
      <c r="D16" s="269">
        <v>0</v>
      </c>
      <c r="E16" s="286">
        <v>0</v>
      </c>
      <c r="F16" s="269">
        <f>SUM(B16:E16)</f>
        <v>1843.114</v>
      </c>
      <c r="G16" s="270">
        <f>F16/$F$9</f>
        <v>0.03349772434935467</v>
      </c>
      <c r="H16" s="267">
        <v>862.2520000000001</v>
      </c>
      <c r="I16" s="268">
        <v>469.26</v>
      </c>
      <c r="J16" s="269">
        <v>0</v>
      </c>
      <c r="K16" s="286">
        <v>0</v>
      </c>
      <c r="L16" s="269">
        <f>SUM(H16:K16)</f>
        <v>1331.5120000000002</v>
      </c>
      <c r="M16" s="295">
        <f>IF(ISERROR(F16/L16-1),"         /0",(F16/L16-1))</f>
        <v>0.3842263531984689</v>
      </c>
      <c r="N16" s="296">
        <v>7894.636</v>
      </c>
      <c r="O16" s="268">
        <v>3946.7060000000006</v>
      </c>
      <c r="P16" s="269">
        <v>0</v>
      </c>
      <c r="Q16" s="286">
        <v>0</v>
      </c>
      <c r="R16" s="269">
        <f>SUM(N16:Q16)</f>
        <v>11841.342</v>
      </c>
      <c r="S16" s="297">
        <f>R16/$R$9</f>
        <v>0.027378130820278637</v>
      </c>
      <c r="T16" s="267">
        <v>6647.634000000001</v>
      </c>
      <c r="U16" s="268">
        <v>3462.2920000000004</v>
      </c>
      <c r="V16" s="269">
        <v>0</v>
      </c>
      <c r="W16" s="286">
        <v>0</v>
      </c>
      <c r="X16" s="269">
        <f>SUM(T16:W16)</f>
        <v>10109.926000000001</v>
      </c>
      <c r="Y16" s="272">
        <f t="shared" si="0"/>
        <v>0.17125901811744204</v>
      </c>
    </row>
    <row r="17" spans="1:25" ht="19.5" customHeight="1">
      <c r="A17" s="266" t="s">
        <v>213</v>
      </c>
      <c r="B17" s="267">
        <v>0</v>
      </c>
      <c r="C17" s="268">
        <v>0</v>
      </c>
      <c r="D17" s="269">
        <v>1355.298</v>
      </c>
      <c r="E17" s="286">
        <v>452.658</v>
      </c>
      <c r="F17" s="269">
        <f>SUM(B17:E17)</f>
        <v>1807.9560000000001</v>
      </c>
      <c r="G17" s="270">
        <f>F17/$F$9</f>
        <v>0.03285874434449625</v>
      </c>
      <c r="H17" s="267"/>
      <c r="I17" s="268"/>
      <c r="J17" s="269"/>
      <c r="K17" s="286"/>
      <c r="L17" s="269">
        <f>SUM(H17:K17)</f>
        <v>0</v>
      </c>
      <c r="M17" s="295" t="str">
        <f>IF(ISERROR(F17/L17-1),"         /0",(F17/L17-1))</f>
        <v>         /0</v>
      </c>
      <c r="N17" s="296"/>
      <c r="O17" s="268"/>
      <c r="P17" s="269">
        <v>5657.741</v>
      </c>
      <c r="Q17" s="286">
        <v>1372.3110000000001</v>
      </c>
      <c r="R17" s="269">
        <f>SUM(N17:Q17)</f>
        <v>7030.052</v>
      </c>
      <c r="S17" s="297">
        <f>R17/$R$9</f>
        <v>0.01625404310840456</v>
      </c>
      <c r="T17" s="267"/>
      <c r="U17" s="268"/>
      <c r="V17" s="269"/>
      <c r="W17" s="286"/>
      <c r="X17" s="269">
        <f>SUM(T17:W17)</f>
        <v>0</v>
      </c>
      <c r="Y17" s="272" t="str">
        <f t="shared" si="0"/>
        <v>         /0</v>
      </c>
    </row>
    <row r="18" spans="1:25" ht="19.5" customHeight="1">
      <c r="A18" s="266" t="s">
        <v>214</v>
      </c>
      <c r="B18" s="267">
        <v>1440.399</v>
      </c>
      <c r="C18" s="268">
        <v>1.825</v>
      </c>
      <c r="D18" s="269">
        <v>0</v>
      </c>
      <c r="E18" s="286">
        <v>0</v>
      </c>
      <c r="F18" s="269">
        <f aca="true" t="shared" si="1" ref="F18:F25">SUM(B18:E18)</f>
        <v>1442.224</v>
      </c>
      <c r="G18" s="270">
        <f aca="true" t="shared" si="2" ref="G18:G25">F18/$F$9</f>
        <v>0.02621173839601006</v>
      </c>
      <c r="H18" s="267">
        <v>1776.8290000000002</v>
      </c>
      <c r="I18" s="268">
        <v>96.993</v>
      </c>
      <c r="J18" s="269"/>
      <c r="K18" s="286"/>
      <c r="L18" s="269">
        <f aca="true" t="shared" si="3" ref="L18:L25">SUM(H18:K18)</f>
        <v>1873.8220000000001</v>
      </c>
      <c r="M18" s="295">
        <f aca="true" t="shared" si="4" ref="M18:M25">IF(ISERROR(F18/L18-1),"         /0",(F18/L18-1))</f>
        <v>-0.23033030885537698</v>
      </c>
      <c r="N18" s="296">
        <v>11722.644</v>
      </c>
      <c r="O18" s="268">
        <v>628.7740000000001</v>
      </c>
      <c r="P18" s="269"/>
      <c r="Q18" s="286"/>
      <c r="R18" s="269">
        <f aca="true" t="shared" si="5" ref="R18:R25">SUM(N18:Q18)</f>
        <v>12351.418</v>
      </c>
      <c r="S18" s="297">
        <f aca="true" t="shared" si="6" ref="S18:S25">R18/$R$9</f>
        <v>0.028557467373203502</v>
      </c>
      <c r="T18" s="267">
        <v>18087.353000000003</v>
      </c>
      <c r="U18" s="268">
        <v>1741.6139999999996</v>
      </c>
      <c r="V18" s="269"/>
      <c r="W18" s="286"/>
      <c r="X18" s="269">
        <f aca="true" t="shared" si="7" ref="X18:X25">SUM(T18:W18)</f>
        <v>19828.967000000004</v>
      </c>
      <c r="Y18" s="272">
        <f aca="true" t="shared" si="8" ref="Y18:Y25">IF(ISERROR(R18/X18-1),"         /0",IF(R18/X18&gt;5,"  *  ",(R18/X18-1)))</f>
        <v>-0.37710229685691665</v>
      </c>
    </row>
    <row r="19" spans="1:25" ht="19.5" customHeight="1">
      <c r="A19" s="266" t="s">
        <v>217</v>
      </c>
      <c r="B19" s="267">
        <v>0</v>
      </c>
      <c r="C19" s="268">
        <v>0</v>
      </c>
      <c r="D19" s="269">
        <v>870.413</v>
      </c>
      <c r="E19" s="286">
        <v>387.725</v>
      </c>
      <c r="F19" s="269">
        <f t="shared" si="1"/>
        <v>1258.138</v>
      </c>
      <c r="G19" s="270">
        <f t="shared" si="2"/>
        <v>0.022866062499361614</v>
      </c>
      <c r="H19" s="267"/>
      <c r="I19" s="268"/>
      <c r="J19" s="269">
        <v>751.08</v>
      </c>
      <c r="K19" s="286">
        <v>269.57</v>
      </c>
      <c r="L19" s="269">
        <f t="shared" si="3"/>
        <v>1020.6500000000001</v>
      </c>
      <c r="M19" s="295">
        <f t="shared" si="4"/>
        <v>0.23268309410669663</v>
      </c>
      <c r="N19" s="296"/>
      <c r="O19" s="268"/>
      <c r="P19" s="269">
        <v>10249.997</v>
      </c>
      <c r="Q19" s="286">
        <v>2973.514</v>
      </c>
      <c r="R19" s="269">
        <f t="shared" si="5"/>
        <v>13223.510999999999</v>
      </c>
      <c r="S19" s="297">
        <f t="shared" si="6"/>
        <v>0.030573816216218866</v>
      </c>
      <c r="T19" s="267"/>
      <c r="U19" s="268"/>
      <c r="V19" s="269">
        <v>3923.379</v>
      </c>
      <c r="W19" s="286">
        <v>1227.449</v>
      </c>
      <c r="X19" s="269">
        <f t="shared" si="7"/>
        <v>5150.8279999999995</v>
      </c>
      <c r="Y19" s="272">
        <f t="shared" si="8"/>
        <v>1.5672592833618206</v>
      </c>
    </row>
    <row r="20" spans="1:25" ht="19.5" customHeight="1">
      <c r="A20" s="266" t="s">
        <v>218</v>
      </c>
      <c r="B20" s="267">
        <v>1058.575</v>
      </c>
      <c r="C20" s="268">
        <v>0</v>
      </c>
      <c r="D20" s="269">
        <v>0</v>
      </c>
      <c r="E20" s="286">
        <v>0</v>
      </c>
      <c r="F20" s="269">
        <f>SUM(B20:E20)</f>
        <v>1058.575</v>
      </c>
      <c r="G20" s="270">
        <f>F20/$F$9</f>
        <v>0.019239099455116784</v>
      </c>
      <c r="H20" s="267">
        <v>652.54</v>
      </c>
      <c r="I20" s="268"/>
      <c r="J20" s="269"/>
      <c r="K20" s="286"/>
      <c r="L20" s="269">
        <f>SUM(H20:K20)</f>
        <v>652.54</v>
      </c>
      <c r="M20" s="295">
        <f>IF(ISERROR(F20/L20-1),"         /0",(F20/L20-1))</f>
        <v>0.6222377172280629</v>
      </c>
      <c r="N20" s="296">
        <v>9648.431999999999</v>
      </c>
      <c r="O20" s="268">
        <v>0.054</v>
      </c>
      <c r="P20" s="269"/>
      <c r="Q20" s="286"/>
      <c r="R20" s="269">
        <f>SUM(N20:Q20)</f>
        <v>9648.485999999999</v>
      </c>
      <c r="S20" s="297">
        <f>R20/$R$9</f>
        <v>0.02230807216999787</v>
      </c>
      <c r="T20" s="267">
        <v>7897.892000000001</v>
      </c>
      <c r="U20" s="268"/>
      <c r="V20" s="269"/>
      <c r="W20" s="286"/>
      <c r="X20" s="269">
        <f>SUM(T20:W20)</f>
        <v>7897.892000000001</v>
      </c>
      <c r="Y20" s="272">
        <f>IF(ISERROR(R20/X20-1),"         /0",IF(R20/X20&gt;5,"  *  ",(R20/X20-1)))</f>
        <v>0.2216533221776138</v>
      </c>
    </row>
    <row r="21" spans="1:25" ht="19.5" customHeight="1">
      <c r="A21" s="266" t="s">
        <v>208</v>
      </c>
      <c r="B21" s="267">
        <v>0</v>
      </c>
      <c r="C21" s="268">
        <v>0</v>
      </c>
      <c r="D21" s="269">
        <v>446.48699999999997</v>
      </c>
      <c r="E21" s="286">
        <v>0</v>
      </c>
      <c r="F21" s="269">
        <f t="shared" si="1"/>
        <v>446.48699999999997</v>
      </c>
      <c r="G21" s="270">
        <f t="shared" si="2"/>
        <v>0.00811468984098125</v>
      </c>
      <c r="H21" s="267"/>
      <c r="I21" s="268"/>
      <c r="J21" s="269">
        <v>229.065</v>
      </c>
      <c r="K21" s="286"/>
      <c r="L21" s="269">
        <f t="shared" si="3"/>
        <v>229.065</v>
      </c>
      <c r="M21" s="295">
        <f t="shared" si="4"/>
        <v>0.9491716325060571</v>
      </c>
      <c r="N21" s="296"/>
      <c r="O21" s="268"/>
      <c r="P21" s="269">
        <v>1909.3379999999997</v>
      </c>
      <c r="Q21" s="286"/>
      <c r="R21" s="269">
        <f t="shared" si="5"/>
        <v>1909.3379999999997</v>
      </c>
      <c r="S21" s="297">
        <f t="shared" si="6"/>
        <v>0.004414542333472774</v>
      </c>
      <c r="T21" s="267"/>
      <c r="U21" s="268"/>
      <c r="V21" s="269">
        <v>963.73</v>
      </c>
      <c r="W21" s="286">
        <v>282.454</v>
      </c>
      <c r="X21" s="269">
        <f t="shared" si="7"/>
        <v>1246.184</v>
      </c>
      <c r="Y21" s="272">
        <f t="shared" si="8"/>
        <v>0.5321477406225723</v>
      </c>
    </row>
    <row r="22" spans="1:25" ht="19.5" customHeight="1">
      <c r="A22" s="266" t="s">
        <v>220</v>
      </c>
      <c r="B22" s="267">
        <v>0</v>
      </c>
      <c r="C22" s="268">
        <v>349.996</v>
      </c>
      <c r="D22" s="269">
        <v>0</v>
      </c>
      <c r="E22" s="286">
        <v>0</v>
      </c>
      <c r="F22" s="269">
        <f t="shared" si="1"/>
        <v>349.996</v>
      </c>
      <c r="G22" s="270">
        <f t="shared" si="2"/>
        <v>0.006361011598510312</v>
      </c>
      <c r="H22" s="267"/>
      <c r="I22" s="268">
        <v>363.477</v>
      </c>
      <c r="J22" s="269"/>
      <c r="K22" s="286"/>
      <c r="L22" s="269">
        <f t="shared" si="3"/>
        <v>363.477</v>
      </c>
      <c r="M22" s="295">
        <f t="shared" si="4"/>
        <v>-0.03708900425611528</v>
      </c>
      <c r="N22" s="296"/>
      <c r="O22" s="268">
        <v>2703.196</v>
      </c>
      <c r="P22" s="269"/>
      <c r="Q22" s="286"/>
      <c r="R22" s="269">
        <f t="shared" si="5"/>
        <v>2703.196</v>
      </c>
      <c r="S22" s="297">
        <f t="shared" si="6"/>
        <v>0.006250005592343666</v>
      </c>
      <c r="T22" s="267"/>
      <c r="U22" s="268">
        <v>2681.2169999999996</v>
      </c>
      <c r="V22" s="269"/>
      <c r="W22" s="286"/>
      <c r="X22" s="269">
        <f t="shared" si="7"/>
        <v>2681.2169999999996</v>
      </c>
      <c r="Y22" s="272">
        <f t="shared" si="8"/>
        <v>0.008197396928335321</v>
      </c>
    </row>
    <row r="23" spans="1:25" ht="19.5" customHeight="1">
      <c r="A23" s="266" t="s">
        <v>201</v>
      </c>
      <c r="B23" s="267">
        <v>44.691</v>
      </c>
      <c r="C23" s="268">
        <v>77.19</v>
      </c>
      <c r="D23" s="269">
        <v>137.78</v>
      </c>
      <c r="E23" s="286">
        <v>80.629</v>
      </c>
      <c r="F23" s="269">
        <f>SUM(B23:E23)</f>
        <v>340.29</v>
      </c>
      <c r="G23" s="270">
        <f t="shared" si="2"/>
        <v>0.006184609643701855</v>
      </c>
      <c r="H23" s="267">
        <v>96.958</v>
      </c>
      <c r="I23" s="268">
        <v>122.901</v>
      </c>
      <c r="J23" s="269"/>
      <c r="K23" s="286"/>
      <c r="L23" s="269">
        <f>SUM(H23:K23)</f>
        <v>219.85899999999998</v>
      </c>
      <c r="M23" s="295">
        <f>IF(ISERROR(F23/L23-1),"         /0",(F23/L23-1))</f>
        <v>0.547764703741944</v>
      </c>
      <c r="N23" s="296">
        <v>297.123</v>
      </c>
      <c r="O23" s="268">
        <v>676.875</v>
      </c>
      <c r="P23" s="269">
        <v>1676.879</v>
      </c>
      <c r="Q23" s="286">
        <v>884.6510000000001</v>
      </c>
      <c r="R23" s="269">
        <f>SUM(N23:Q23)</f>
        <v>3535.5280000000002</v>
      </c>
      <c r="S23" s="297">
        <f t="shared" si="6"/>
        <v>0.008174423819762836</v>
      </c>
      <c r="T23" s="267">
        <v>818.8359999999999</v>
      </c>
      <c r="U23" s="268">
        <v>816.8960000000001</v>
      </c>
      <c r="V23" s="269"/>
      <c r="W23" s="286"/>
      <c r="X23" s="269">
        <f>SUM(T23:W23)</f>
        <v>1635.732</v>
      </c>
      <c r="Y23" s="272">
        <f>IF(ISERROR(R23/X23-1),"         /0",IF(R23/X23&gt;5,"  *  ",(R23/X23-1)))</f>
        <v>1.1614347582611333</v>
      </c>
    </row>
    <row r="24" spans="1:25" ht="19.5" customHeight="1">
      <c r="A24" s="266" t="s">
        <v>191</v>
      </c>
      <c r="B24" s="267">
        <v>0</v>
      </c>
      <c r="C24" s="268">
        <v>0</v>
      </c>
      <c r="D24" s="269">
        <v>173.323</v>
      </c>
      <c r="E24" s="286">
        <v>136.548</v>
      </c>
      <c r="F24" s="269">
        <f t="shared" si="1"/>
        <v>309.871</v>
      </c>
      <c r="G24" s="270">
        <f t="shared" si="2"/>
        <v>0.005631758720219628</v>
      </c>
      <c r="H24" s="267"/>
      <c r="I24" s="268">
        <v>0</v>
      </c>
      <c r="J24" s="269"/>
      <c r="K24" s="286"/>
      <c r="L24" s="269">
        <f t="shared" si="3"/>
        <v>0</v>
      </c>
      <c r="M24" s="295" t="str">
        <f t="shared" si="4"/>
        <v>         /0</v>
      </c>
      <c r="N24" s="296">
        <v>0</v>
      </c>
      <c r="O24" s="268">
        <v>0</v>
      </c>
      <c r="P24" s="269">
        <v>173.323</v>
      </c>
      <c r="Q24" s="286">
        <v>136.548</v>
      </c>
      <c r="R24" s="269">
        <f t="shared" si="5"/>
        <v>309.871</v>
      </c>
      <c r="S24" s="297">
        <f t="shared" si="6"/>
        <v>0.0007164465628482448</v>
      </c>
      <c r="T24" s="267">
        <v>0</v>
      </c>
      <c r="U24" s="268">
        <v>0</v>
      </c>
      <c r="V24" s="269"/>
      <c r="W24" s="286"/>
      <c r="X24" s="269">
        <f t="shared" si="7"/>
        <v>0</v>
      </c>
      <c r="Y24" s="272" t="str">
        <f t="shared" si="8"/>
        <v>         /0</v>
      </c>
    </row>
    <row r="25" spans="1:25" ht="19.5" customHeight="1">
      <c r="A25" s="266" t="s">
        <v>222</v>
      </c>
      <c r="B25" s="267">
        <v>0</v>
      </c>
      <c r="C25" s="268">
        <v>0</v>
      </c>
      <c r="D25" s="269">
        <v>0</v>
      </c>
      <c r="E25" s="286">
        <v>192.017</v>
      </c>
      <c r="F25" s="269">
        <f t="shared" si="1"/>
        <v>192.017</v>
      </c>
      <c r="G25" s="270">
        <f t="shared" si="2"/>
        <v>0.003489818066809777</v>
      </c>
      <c r="H25" s="267"/>
      <c r="I25" s="268"/>
      <c r="J25" s="269">
        <v>94.271</v>
      </c>
      <c r="K25" s="286">
        <v>39.029</v>
      </c>
      <c r="L25" s="269">
        <f t="shared" si="3"/>
        <v>133.3</v>
      </c>
      <c r="M25" s="295">
        <f t="shared" si="4"/>
        <v>0.4404876219054763</v>
      </c>
      <c r="N25" s="296"/>
      <c r="O25" s="268"/>
      <c r="P25" s="269">
        <v>408.07700000000006</v>
      </c>
      <c r="Q25" s="286">
        <v>1770.539</v>
      </c>
      <c r="R25" s="269">
        <f t="shared" si="5"/>
        <v>2178.616</v>
      </c>
      <c r="S25" s="297">
        <f t="shared" si="6"/>
        <v>0.005037134630107986</v>
      </c>
      <c r="T25" s="267"/>
      <c r="U25" s="268"/>
      <c r="V25" s="269">
        <v>242.474</v>
      </c>
      <c r="W25" s="286">
        <v>138.122</v>
      </c>
      <c r="X25" s="269">
        <f t="shared" si="7"/>
        <v>380.596</v>
      </c>
      <c r="Y25" s="272" t="str">
        <f t="shared" si="8"/>
        <v>  *  </v>
      </c>
    </row>
    <row r="26" spans="1:25" ht="19.5" customHeight="1">
      <c r="A26" s="266" t="s">
        <v>215</v>
      </c>
      <c r="B26" s="267">
        <v>132.601</v>
      </c>
      <c r="C26" s="268">
        <v>45.31100000000001</v>
      </c>
      <c r="D26" s="269">
        <v>0</v>
      </c>
      <c r="E26" s="286">
        <v>0</v>
      </c>
      <c r="F26" s="269">
        <f>SUM(B26:E26)</f>
        <v>177.912</v>
      </c>
      <c r="G26" s="270">
        <f>F26/$F$9</f>
        <v>0.0032334663696561294</v>
      </c>
      <c r="H26" s="267">
        <v>603.932</v>
      </c>
      <c r="I26" s="268">
        <v>268.827</v>
      </c>
      <c r="J26" s="269"/>
      <c r="K26" s="286"/>
      <c r="L26" s="269">
        <f>SUM(H26:K26)</f>
        <v>872.759</v>
      </c>
      <c r="M26" s="295">
        <f>IF(ISERROR(F26/L26-1),"         /0",(F26/L26-1))</f>
        <v>-0.7961499108001178</v>
      </c>
      <c r="N26" s="296">
        <v>1095.122</v>
      </c>
      <c r="O26" s="268">
        <v>188.451</v>
      </c>
      <c r="P26" s="269"/>
      <c r="Q26" s="286"/>
      <c r="R26" s="269">
        <f>SUM(N26:Q26)</f>
        <v>1283.573</v>
      </c>
      <c r="S26" s="297">
        <f>R26/$R$9</f>
        <v>0.0029677235495248356</v>
      </c>
      <c r="T26" s="267">
        <v>5637.934</v>
      </c>
      <c r="U26" s="268">
        <v>2795.4660000000003</v>
      </c>
      <c r="V26" s="269"/>
      <c r="W26" s="286"/>
      <c r="X26" s="269">
        <f>SUM(T26:W26)</f>
        <v>8433.400000000001</v>
      </c>
      <c r="Y26" s="272">
        <f aca="true" t="shared" si="9" ref="Y26:Y31">IF(ISERROR(R26/X26-1),"         /0",IF(R26/X26&gt;5,"  *  ",(R26/X26-1)))</f>
        <v>-0.8477988711551687</v>
      </c>
    </row>
    <row r="27" spans="1:25" ht="19.5" customHeight="1" thickBot="1">
      <c r="A27" s="266" t="s">
        <v>174</v>
      </c>
      <c r="B27" s="267">
        <v>214.19499999999996</v>
      </c>
      <c r="C27" s="268">
        <v>101.05300000000001</v>
      </c>
      <c r="D27" s="269">
        <v>48.455</v>
      </c>
      <c r="E27" s="286">
        <v>0.5</v>
      </c>
      <c r="F27" s="269">
        <f>SUM(B27:E27)</f>
        <v>364.203</v>
      </c>
      <c r="G27" s="270">
        <f>F27/$F$9</f>
        <v>0.006619217097373259</v>
      </c>
      <c r="H27" s="267">
        <v>3769.5310000000004</v>
      </c>
      <c r="I27" s="268">
        <v>1524.2859999999998</v>
      </c>
      <c r="J27" s="269">
        <v>456.49699999999996</v>
      </c>
      <c r="K27" s="286">
        <v>259.54900000000004</v>
      </c>
      <c r="L27" s="269">
        <f>SUM(H27:K27)</f>
        <v>6009.863</v>
      </c>
      <c r="M27" s="295">
        <f>IF(ISERROR(F27/L27-1),"         /0",(F27/L27-1))</f>
        <v>-0.9393991177502715</v>
      </c>
      <c r="N27" s="296">
        <v>5359.941999999999</v>
      </c>
      <c r="O27" s="268">
        <v>2644.916</v>
      </c>
      <c r="P27" s="269">
        <v>6000.461999999999</v>
      </c>
      <c r="Q27" s="286">
        <v>674.106</v>
      </c>
      <c r="R27" s="269">
        <f>SUM(N27:Q27)</f>
        <v>14679.425999999998</v>
      </c>
      <c r="S27" s="297">
        <f>R27/$R$9</f>
        <v>0.033940008268876914</v>
      </c>
      <c r="T27" s="267">
        <v>29945.307999999997</v>
      </c>
      <c r="U27" s="268">
        <v>9623.032999999998</v>
      </c>
      <c r="V27" s="269">
        <v>9342.99697</v>
      </c>
      <c r="W27" s="286">
        <v>3378.174</v>
      </c>
      <c r="X27" s="269">
        <f>SUM(T27:W27)</f>
        <v>52289.51196999999</v>
      </c>
      <c r="Y27" s="272">
        <f t="shared" si="9"/>
        <v>-0.7192663414334024</v>
      </c>
    </row>
    <row r="28" spans="1:25" s="112" customFormat="1" ht="19.5" customHeight="1">
      <c r="A28" s="119" t="s">
        <v>55</v>
      </c>
      <c r="B28" s="116">
        <f>SUM(B29:B41)</f>
        <v>4472.68</v>
      </c>
      <c r="C28" s="115">
        <f>SUM(C29:C41)</f>
        <v>4331.504</v>
      </c>
      <c r="D28" s="114">
        <f>SUM(D29:D41)</f>
        <v>605.856</v>
      </c>
      <c r="E28" s="154">
        <f>SUM(E29:E41)</f>
        <v>150.846</v>
      </c>
      <c r="F28" s="114">
        <f>SUM(B28:E28)</f>
        <v>9560.886</v>
      </c>
      <c r="G28" s="117">
        <f>F28/$F$9</f>
        <v>0.1737645765609746</v>
      </c>
      <c r="H28" s="116">
        <f>SUM(H29:H41)</f>
        <v>4328.635</v>
      </c>
      <c r="I28" s="115">
        <f>SUM(I29:I41)</f>
        <v>4363.359</v>
      </c>
      <c r="J28" s="114">
        <f>SUM(J29:J41)</f>
        <v>216.76100000000002</v>
      </c>
      <c r="K28" s="154">
        <f>SUM(K29:K41)</f>
        <v>99.236</v>
      </c>
      <c r="L28" s="114">
        <f>SUM(H28:K28)</f>
        <v>9007.991000000002</v>
      </c>
      <c r="M28" s="203">
        <f>IF(ISERROR(F28/L28-1),"         /0",(F28/L28-1))</f>
        <v>0.061378280684338815</v>
      </c>
      <c r="N28" s="205">
        <f>SUM(N29:N41)</f>
        <v>29958.25399999999</v>
      </c>
      <c r="O28" s="115">
        <f>SUM(O29:O41)</f>
        <v>32381.704999999994</v>
      </c>
      <c r="P28" s="114">
        <f>SUM(P29:P41)</f>
        <v>4430.8820000000005</v>
      </c>
      <c r="Q28" s="154">
        <f>SUM(Q29:Q41)</f>
        <v>2085.872</v>
      </c>
      <c r="R28" s="114">
        <f>SUM(N28:Q28)</f>
        <v>68856.71299999999</v>
      </c>
      <c r="S28" s="216">
        <f>R28/$R$9</f>
        <v>0.15920223369685466</v>
      </c>
      <c r="T28" s="116">
        <f>SUM(T29:T41)</f>
        <v>30562.015000000003</v>
      </c>
      <c r="U28" s="115">
        <f>SUM(U29:U41)</f>
        <v>33893.58</v>
      </c>
      <c r="V28" s="114">
        <f>SUM(V29:V41)</f>
        <v>1576.201</v>
      </c>
      <c r="W28" s="154">
        <f>SUM(W29:W41)</f>
        <v>863.7640000000001</v>
      </c>
      <c r="X28" s="114">
        <f>SUM(T28:W28)</f>
        <v>66895.56</v>
      </c>
      <c r="Y28" s="113">
        <f t="shared" si="9"/>
        <v>0.029316639250796195</v>
      </c>
    </row>
    <row r="29" spans="1:25" ht="19.5" customHeight="1">
      <c r="A29" s="259" t="s">
        <v>178</v>
      </c>
      <c r="B29" s="260">
        <v>1511.093</v>
      </c>
      <c r="C29" s="261">
        <v>1701.2240000000004</v>
      </c>
      <c r="D29" s="262">
        <v>0</v>
      </c>
      <c r="E29" s="283">
        <v>32.08</v>
      </c>
      <c r="F29" s="262">
        <f>SUM(B29:E29)</f>
        <v>3244.3970000000004</v>
      </c>
      <c r="G29" s="263">
        <f>F29/$F$9</f>
        <v>0.05896537945339965</v>
      </c>
      <c r="H29" s="260">
        <v>1223.4460000000001</v>
      </c>
      <c r="I29" s="261">
        <v>1906.4650000000004</v>
      </c>
      <c r="J29" s="262"/>
      <c r="K29" s="261"/>
      <c r="L29" s="262">
        <f>SUM(H29:K29)</f>
        <v>3129.9110000000005</v>
      </c>
      <c r="M29" s="292">
        <f>IF(ISERROR(F29/L29-1),"         /0",(F29/L29-1))</f>
        <v>0.03657803688347694</v>
      </c>
      <c r="N29" s="293">
        <v>9106.455999999998</v>
      </c>
      <c r="O29" s="261">
        <v>13367.472999999998</v>
      </c>
      <c r="P29" s="262">
        <v>171.771</v>
      </c>
      <c r="Q29" s="261">
        <v>281.502</v>
      </c>
      <c r="R29" s="262">
        <f>SUM(N29:Q29)</f>
        <v>22927.201999999997</v>
      </c>
      <c r="S29" s="294">
        <f>R29/$R$9</f>
        <v>0.05300952676638796</v>
      </c>
      <c r="T29" s="260">
        <v>9934.344000000003</v>
      </c>
      <c r="U29" s="261">
        <v>12402.247</v>
      </c>
      <c r="V29" s="262">
        <v>238.555</v>
      </c>
      <c r="W29" s="283">
        <v>20.285</v>
      </c>
      <c r="X29" s="262">
        <f>SUM(T29:W29)</f>
        <v>22595.431</v>
      </c>
      <c r="Y29" s="265">
        <f t="shared" si="9"/>
        <v>0.014683101198644799</v>
      </c>
    </row>
    <row r="30" spans="1:25" ht="19.5" customHeight="1">
      <c r="A30" s="266" t="s">
        <v>159</v>
      </c>
      <c r="B30" s="267">
        <v>1731.621</v>
      </c>
      <c r="C30" s="268">
        <v>1312.4270000000001</v>
      </c>
      <c r="D30" s="269">
        <v>0</v>
      </c>
      <c r="E30" s="286">
        <v>0</v>
      </c>
      <c r="F30" s="269">
        <f>SUM(B30:E30)</f>
        <v>3044.0480000000002</v>
      </c>
      <c r="G30" s="270">
        <f>F30/$F$9</f>
        <v>0.055324131231277274</v>
      </c>
      <c r="H30" s="267">
        <v>1391.093</v>
      </c>
      <c r="I30" s="268">
        <v>968.7900000000001</v>
      </c>
      <c r="J30" s="269">
        <v>0</v>
      </c>
      <c r="K30" s="268">
        <v>0</v>
      </c>
      <c r="L30" s="269">
        <f>SUM(H30:K30)</f>
        <v>2359.8830000000003</v>
      </c>
      <c r="M30" s="295">
        <f>IF(ISERROR(F30/L30-1),"         /0",(F30/L30-1))</f>
        <v>0.2899147966233919</v>
      </c>
      <c r="N30" s="296">
        <v>11104.040999999997</v>
      </c>
      <c r="O30" s="268">
        <v>8407.139000000001</v>
      </c>
      <c r="P30" s="269">
        <v>0</v>
      </c>
      <c r="Q30" s="268">
        <v>0</v>
      </c>
      <c r="R30" s="269">
        <f>SUM(N30:Q30)</f>
        <v>19511.18</v>
      </c>
      <c r="S30" s="297">
        <f>R30/$R$9</f>
        <v>0.04511141038726896</v>
      </c>
      <c r="T30" s="267">
        <v>8630.346</v>
      </c>
      <c r="U30" s="268">
        <v>7614.0109999999995</v>
      </c>
      <c r="V30" s="269">
        <v>0</v>
      </c>
      <c r="W30" s="268">
        <v>0</v>
      </c>
      <c r="X30" s="269">
        <f>SUM(T30:W30)</f>
        <v>16244.357</v>
      </c>
      <c r="Y30" s="272">
        <f t="shared" si="9"/>
        <v>0.20110509760404804</v>
      </c>
    </row>
    <row r="31" spans="1:25" ht="19.5" customHeight="1">
      <c r="A31" s="266" t="s">
        <v>188</v>
      </c>
      <c r="B31" s="267">
        <v>311.21500000000003</v>
      </c>
      <c r="C31" s="268">
        <v>295.025</v>
      </c>
      <c r="D31" s="269">
        <v>0</v>
      </c>
      <c r="E31" s="286">
        <v>0</v>
      </c>
      <c r="F31" s="269">
        <f>SUM(B31:E31)</f>
        <v>606.24</v>
      </c>
      <c r="G31" s="270">
        <f>F31/$F$9</f>
        <v>0.011018124982802352</v>
      </c>
      <c r="H31" s="267">
        <v>2.136</v>
      </c>
      <c r="I31" s="268">
        <v>3.019</v>
      </c>
      <c r="J31" s="269"/>
      <c r="K31" s="268"/>
      <c r="L31" s="269">
        <f>SUM(H31:K31)</f>
        <v>5.155</v>
      </c>
      <c r="M31" s="295" t="s">
        <v>45</v>
      </c>
      <c r="N31" s="296">
        <v>2019.303</v>
      </c>
      <c r="O31" s="268">
        <v>1900.7290000000003</v>
      </c>
      <c r="P31" s="269"/>
      <c r="Q31" s="268"/>
      <c r="R31" s="269">
        <f>SUM(N31:Q31)</f>
        <v>3920.032</v>
      </c>
      <c r="S31" s="297">
        <f>R31/$R$9</f>
        <v>0.009063427854349491</v>
      </c>
      <c r="T31" s="267">
        <v>400.14799999999997</v>
      </c>
      <c r="U31" s="268">
        <v>304.138</v>
      </c>
      <c r="V31" s="269">
        <v>6.735</v>
      </c>
      <c r="W31" s="268">
        <v>22.814</v>
      </c>
      <c r="X31" s="269">
        <f>SUM(T31:W31)</f>
        <v>733.8349999999999</v>
      </c>
      <c r="Y31" s="272" t="str">
        <f t="shared" si="9"/>
        <v>  *  </v>
      </c>
    </row>
    <row r="32" spans="1:25" ht="19.5" customHeight="1">
      <c r="A32" s="266" t="s">
        <v>184</v>
      </c>
      <c r="B32" s="267">
        <v>337.025</v>
      </c>
      <c r="C32" s="268">
        <v>244.657</v>
      </c>
      <c r="D32" s="269">
        <v>0</v>
      </c>
      <c r="E32" s="286">
        <v>0</v>
      </c>
      <c r="F32" s="269">
        <f aca="true" t="shared" si="10" ref="F32:F39">SUM(B32:E32)</f>
        <v>581.682</v>
      </c>
      <c r="G32" s="270">
        <f aca="true" t="shared" si="11" ref="G32:G39">F32/$F$9</f>
        <v>0.01057179495949861</v>
      </c>
      <c r="H32" s="267">
        <v>472.811</v>
      </c>
      <c r="I32" s="268">
        <v>298.227</v>
      </c>
      <c r="J32" s="269"/>
      <c r="K32" s="268"/>
      <c r="L32" s="269">
        <f aca="true" t="shared" si="12" ref="L32:L39">SUM(H32:K32)</f>
        <v>771.038</v>
      </c>
      <c r="M32" s="295">
        <f aca="true" t="shared" si="13" ref="M32:M39">IF(ISERROR(F32/L32-1),"         /0",(F32/L32-1))</f>
        <v>-0.24558582067291101</v>
      </c>
      <c r="N32" s="296">
        <v>2790.534</v>
      </c>
      <c r="O32" s="268">
        <v>2016.8309999999997</v>
      </c>
      <c r="P32" s="269"/>
      <c r="Q32" s="268"/>
      <c r="R32" s="269">
        <f aca="true" t="shared" si="14" ref="R32:R39">SUM(N32:Q32)</f>
        <v>4807.365</v>
      </c>
      <c r="S32" s="297">
        <f aca="true" t="shared" si="15" ref="S32:S39">R32/$R$9</f>
        <v>0.011115012797605947</v>
      </c>
      <c r="T32" s="267">
        <v>3434.2380000000003</v>
      </c>
      <c r="U32" s="268">
        <v>4998.067</v>
      </c>
      <c r="V32" s="269"/>
      <c r="W32" s="268"/>
      <c r="X32" s="269">
        <f aca="true" t="shared" si="16" ref="X32:X39">SUM(T32:W32)</f>
        <v>8432.305</v>
      </c>
      <c r="Y32" s="272">
        <f aca="true" t="shared" si="17" ref="Y32:Y39">IF(ISERROR(R32/X32-1),"         /0",IF(R32/X32&gt;5,"  *  ",(R32/X32-1)))</f>
        <v>-0.4298872016607559</v>
      </c>
    </row>
    <row r="33" spans="1:25" ht="19.5" customHeight="1">
      <c r="A33" s="266" t="s">
        <v>181</v>
      </c>
      <c r="B33" s="267">
        <v>114.637</v>
      </c>
      <c r="C33" s="268">
        <v>218.79399999999998</v>
      </c>
      <c r="D33" s="269">
        <v>0.3</v>
      </c>
      <c r="E33" s="286">
        <v>0.3</v>
      </c>
      <c r="F33" s="269">
        <f t="shared" si="10"/>
        <v>334.031</v>
      </c>
      <c r="G33" s="270">
        <f t="shared" si="11"/>
        <v>0.006070855281951788</v>
      </c>
      <c r="H33" s="267">
        <v>84.73</v>
      </c>
      <c r="I33" s="268">
        <v>182.10000000000002</v>
      </c>
      <c r="J33" s="269"/>
      <c r="K33" s="268"/>
      <c r="L33" s="269">
        <f t="shared" si="12"/>
        <v>266.83000000000004</v>
      </c>
      <c r="M33" s="295">
        <f t="shared" si="13"/>
        <v>0.2518494921860359</v>
      </c>
      <c r="N33" s="296">
        <v>856.5690000000001</v>
      </c>
      <c r="O33" s="268">
        <v>1850.113</v>
      </c>
      <c r="P33" s="269">
        <v>0.6</v>
      </c>
      <c r="Q33" s="268">
        <v>0.6</v>
      </c>
      <c r="R33" s="269">
        <f t="shared" si="14"/>
        <v>2707.882</v>
      </c>
      <c r="S33" s="297">
        <f t="shared" si="15"/>
        <v>0.006260839999543782</v>
      </c>
      <c r="T33" s="267">
        <v>712.7339999999998</v>
      </c>
      <c r="U33" s="268">
        <v>1598.7180000000003</v>
      </c>
      <c r="V33" s="269"/>
      <c r="W33" s="268"/>
      <c r="X33" s="269">
        <f t="shared" si="16"/>
        <v>2311.452</v>
      </c>
      <c r="Y33" s="272">
        <f t="shared" si="17"/>
        <v>0.17150691426860676</v>
      </c>
    </row>
    <row r="34" spans="1:25" ht="19.5" customHeight="1">
      <c r="A34" s="266" t="s">
        <v>209</v>
      </c>
      <c r="B34" s="267">
        <v>0</v>
      </c>
      <c r="C34" s="268">
        <v>265.029</v>
      </c>
      <c r="D34" s="269">
        <v>0</v>
      </c>
      <c r="E34" s="286">
        <v>0</v>
      </c>
      <c r="F34" s="269">
        <f>SUM(B34:E34)</f>
        <v>265.029</v>
      </c>
      <c r="G34" s="270">
        <f>F34/$F$9</f>
        <v>0.0048167766001371145</v>
      </c>
      <c r="H34" s="267"/>
      <c r="I34" s="268">
        <v>358.08000000000004</v>
      </c>
      <c r="J34" s="269"/>
      <c r="K34" s="268"/>
      <c r="L34" s="269">
        <f>SUM(H34:K34)</f>
        <v>358.08000000000004</v>
      </c>
      <c r="M34" s="295">
        <f>IF(ISERROR(F34/L34-1),"         /0",(F34/L34-1))</f>
        <v>-0.25986092493297597</v>
      </c>
      <c r="N34" s="296"/>
      <c r="O34" s="268">
        <v>1571.586</v>
      </c>
      <c r="P34" s="269"/>
      <c r="Q34" s="268"/>
      <c r="R34" s="269">
        <f>SUM(N34:Q34)</f>
        <v>1571.586</v>
      </c>
      <c r="S34" s="297">
        <f>R34/$R$9</f>
        <v>0.0036336326662398926</v>
      </c>
      <c r="T34" s="267"/>
      <c r="U34" s="268">
        <v>1763.0210000000002</v>
      </c>
      <c r="V34" s="269"/>
      <c r="W34" s="268"/>
      <c r="X34" s="269">
        <f>SUM(T34:W34)</f>
        <v>1763.0210000000002</v>
      </c>
      <c r="Y34" s="272">
        <f>IF(ISERROR(R34/X34-1),"         /0",IF(R34/X34&gt;5,"  *  ",(R34/X34-1)))</f>
        <v>-0.10858350524469085</v>
      </c>
    </row>
    <row r="35" spans="1:25" ht="19.5" customHeight="1">
      <c r="A35" s="266" t="s">
        <v>222</v>
      </c>
      <c r="B35" s="267">
        <v>0</v>
      </c>
      <c r="C35" s="268">
        <v>0</v>
      </c>
      <c r="D35" s="269">
        <v>252.137</v>
      </c>
      <c r="E35" s="286">
        <v>0</v>
      </c>
      <c r="F35" s="269">
        <f t="shared" si="10"/>
        <v>252.137</v>
      </c>
      <c r="G35" s="270">
        <f t="shared" si="11"/>
        <v>0.0045824706037028845</v>
      </c>
      <c r="H35" s="267"/>
      <c r="I35" s="268"/>
      <c r="J35" s="269"/>
      <c r="K35" s="268"/>
      <c r="L35" s="269">
        <f t="shared" si="12"/>
        <v>0</v>
      </c>
      <c r="M35" s="295" t="str">
        <f t="shared" si="13"/>
        <v>         /0</v>
      </c>
      <c r="N35" s="296"/>
      <c r="O35" s="268"/>
      <c r="P35" s="269">
        <v>2099.3630000000003</v>
      </c>
      <c r="Q35" s="268"/>
      <c r="R35" s="269">
        <f t="shared" si="14"/>
        <v>2099.3630000000003</v>
      </c>
      <c r="S35" s="297">
        <f t="shared" si="15"/>
        <v>0.00485389534845397</v>
      </c>
      <c r="T35" s="267"/>
      <c r="U35" s="268"/>
      <c r="V35" s="269"/>
      <c r="W35" s="268"/>
      <c r="X35" s="269">
        <f t="shared" si="16"/>
        <v>0</v>
      </c>
      <c r="Y35" s="272" t="str">
        <f t="shared" si="17"/>
        <v>         /0</v>
      </c>
    </row>
    <row r="36" spans="1:25" ht="19.5" customHeight="1">
      <c r="A36" s="266" t="s">
        <v>176</v>
      </c>
      <c r="B36" s="267">
        <v>141.243</v>
      </c>
      <c r="C36" s="268">
        <v>58.484</v>
      </c>
      <c r="D36" s="269">
        <v>40.822</v>
      </c>
      <c r="E36" s="286">
        <v>0</v>
      </c>
      <c r="F36" s="269">
        <f t="shared" si="10"/>
        <v>240.549</v>
      </c>
      <c r="G36" s="270">
        <f t="shared" si="11"/>
        <v>0.004371864189905191</v>
      </c>
      <c r="H36" s="267">
        <v>162.895</v>
      </c>
      <c r="I36" s="268">
        <v>64.226</v>
      </c>
      <c r="J36" s="269"/>
      <c r="K36" s="268"/>
      <c r="L36" s="269">
        <f t="shared" si="12"/>
        <v>227.121</v>
      </c>
      <c r="M36" s="295">
        <f t="shared" si="13"/>
        <v>0.05912267029468876</v>
      </c>
      <c r="N36" s="296">
        <v>1352.84</v>
      </c>
      <c r="O36" s="268">
        <v>791.4209999999999</v>
      </c>
      <c r="P36" s="269">
        <v>265.63300000000004</v>
      </c>
      <c r="Q36" s="268">
        <v>55.855</v>
      </c>
      <c r="R36" s="269">
        <f t="shared" si="14"/>
        <v>2465.7490000000003</v>
      </c>
      <c r="S36" s="297">
        <f t="shared" si="15"/>
        <v>0.005701009116362929</v>
      </c>
      <c r="T36" s="267">
        <v>1281.433</v>
      </c>
      <c r="U36" s="268">
        <v>530.053</v>
      </c>
      <c r="V36" s="269"/>
      <c r="W36" s="268"/>
      <c r="X36" s="269">
        <f t="shared" si="16"/>
        <v>1811.4859999999999</v>
      </c>
      <c r="Y36" s="272">
        <f t="shared" si="17"/>
        <v>0.36117474824536333</v>
      </c>
    </row>
    <row r="37" spans="1:25" ht="19.5" customHeight="1">
      <c r="A37" s="266" t="s">
        <v>177</v>
      </c>
      <c r="B37" s="267">
        <v>140.429</v>
      </c>
      <c r="C37" s="268">
        <v>95.967</v>
      </c>
      <c r="D37" s="269">
        <v>0</v>
      </c>
      <c r="E37" s="286">
        <v>0</v>
      </c>
      <c r="F37" s="269">
        <f t="shared" si="10"/>
        <v>236.39600000000002</v>
      </c>
      <c r="G37" s="270">
        <f t="shared" si="11"/>
        <v>0.004296385381094195</v>
      </c>
      <c r="H37" s="267">
        <v>38.832</v>
      </c>
      <c r="I37" s="268">
        <v>36.931</v>
      </c>
      <c r="J37" s="269"/>
      <c r="K37" s="268"/>
      <c r="L37" s="269">
        <f t="shared" si="12"/>
        <v>75.763</v>
      </c>
      <c r="M37" s="295">
        <f t="shared" si="13"/>
        <v>2.120203793408392</v>
      </c>
      <c r="N37" s="296">
        <v>639.3679999999999</v>
      </c>
      <c r="O37" s="268">
        <v>602.976</v>
      </c>
      <c r="P37" s="269"/>
      <c r="Q37" s="268"/>
      <c r="R37" s="269">
        <f t="shared" si="14"/>
        <v>1242.344</v>
      </c>
      <c r="S37" s="297">
        <f t="shared" si="15"/>
        <v>0.002872398800388355</v>
      </c>
      <c r="T37" s="267">
        <v>111.87800000000001</v>
      </c>
      <c r="U37" s="268">
        <v>108.131</v>
      </c>
      <c r="V37" s="269"/>
      <c r="W37" s="268"/>
      <c r="X37" s="269">
        <f t="shared" si="16"/>
        <v>220.00900000000001</v>
      </c>
      <c r="Y37" s="272" t="str">
        <f t="shared" si="17"/>
        <v>  *  </v>
      </c>
    </row>
    <row r="38" spans="1:25" ht="19.5" customHeight="1">
      <c r="A38" s="266" t="s">
        <v>191</v>
      </c>
      <c r="B38" s="267">
        <v>32.155</v>
      </c>
      <c r="C38" s="268">
        <v>17.766000000000002</v>
      </c>
      <c r="D38" s="269">
        <v>162.627</v>
      </c>
      <c r="E38" s="286">
        <v>21.25</v>
      </c>
      <c r="F38" s="269">
        <f t="shared" si="10"/>
        <v>233.798</v>
      </c>
      <c r="G38" s="270">
        <f t="shared" si="11"/>
        <v>0.004249167961086738</v>
      </c>
      <c r="H38" s="267">
        <v>111.068</v>
      </c>
      <c r="I38" s="268">
        <v>47.759</v>
      </c>
      <c r="J38" s="269"/>
      <c r="K38" s="268"/>
      <c r="L38" s="269">
        <f t="shared" si="12"/>
        <v>158.827</v>
      </c>
      <c r="M38" s="295">
        <f t="shared" si="13"/>
        <v>0.47202931491497035</v>
      </c>
      <c r="N38" s="296">
        <v>258.74199999999996</v>
      </c>
      <c r="O38" s="268">
        <v>120.987</v>
      </c>
      <c r="P38" s="269">
        <v>162.627</v>
      </c>
      <c r="Q38" s="268">
        <v>21.25</v>
      </c>
      <c r="R38" s="269">
        <f t="shared" si="14"/>
        <v>563.606</v>
      </c>
      <c r="S38" s="297">
        <f t="shared" si="15"/>
        <v>0.0013031021989816662</v>
      </c>
      <c r="T38" s="267">
        <v>826.1739999999999</v>
      </c>
      <c r="U38" s="268">
        <v>443.114</v>
      </c>
      <c r="V38" s="269"/>
      <c r="W38" s="268"/>
      <c r="X38" s="269">
        <f t="shared" si="16"/>
        <v>1269.2879999999998</v>
      </c>
      <c r="Y38" s="272">
        <f t="shared" si="17"/>
        <v>-0.5559668097390031</v>
      </c>
    </row>
    <row r="39" spans="1:25" ht="19.5" customHeight="1">
      <c r="A39" s="266" t="s">
        <v>208</v>
      </c>
      <c r="B39" s="267">
        <v>0</v>
      </c>
      <c r="C39" s="268">
        <v>0</v>
      </c>
      <c r="D39" s="269">
        <v>118.754</v>
      </c>
      <c r="E39" s="286">
        <v>27.455</v>
      </c>
      <c r="F39" s="269">
        <f t="shared" si="10"/>
        <v>146.209</v>
      </c>
      <c r="G39" s="270">
        <f t="shared" si="11"/>
        <v>0.0026572793540686015</v>
      </c>
      <c r="H39" s="267">
        <v>0</v>
      </c>
      <c r="I39" s="268"/>
      <c r="J39" s="269">
        <v>216.461</v>
      </c>
      <c r="K39" s="268">
        <v>70.985</v>
      </c>
      <c r="L39" s="269">
        <f t="shared" si="12"/>
        <v>287.446</v>
      </c>
      <c r="M39" s="295">
        <f t="shared" si="13"/>
        <v>-0.49135141904914315</v>
      </c>
      <c r="N39" s="296">
        <v>0.3</v>
      </c>
      <c r="O39" s="268">
        <v>0</v>
      </c>
      <c r="P39" s="269">
        <v>1277.259</v>
      </c>
      <c r="Q39" s="268">
        <v>262.50499999999994</v>
      </c>
      <c r="R39" s="269">
        <f t="shared" si="14"/>
        <v>1540.0639999999999</v>
      </c>
      <c r="S39" s="297">
        <f t="shared" si="15"/>
        <v>0.003560751278326527</v>
      </c>
      <c r="T39" s="267">
        <v>0.28</v>
      </c>
      <c r="U39" s="268">
        <v>1.5</v>
      </c>
      <c r="V39" s="269">
        <v>957.908</v>
      </c>
      <c r="W39" s="268">
        <v>288.36</v>
      </c>
      <c r="X39" s="269">
        <f t="shared" si="16"/>
        <v>1248.048</v>
      </c>
      <c r="Y39" s="272">
        <f t="shared" si="17"/>
        <v>0.2339781803263976</v>
      </c>
    </row>
    <row r="40" spans="1:25" ht="19.5" customHeight="1">
      <c r="A40" s="266" t="s">
        <v>204</v>
      </c>
      <c r="B40" s="267">
        <v>36.197</v>
      </c>
      <c r="C40" s="268">
        <v>37.213</v>
      </c>
      <c r="D40" s="269">
        <v>0</v>
      </c>
      <c r="E40" s="286">
        <v>0</v>
      </c>
      <c r="F40" s="269">
        <f>SUM(B40:E40)</f>
        <v>73.41</v>
      </c>
      <c r="G40" s="270">
        <f>F40/$F$9</f>
        <v>0.0013341919948989189</v>
      </c>
      <c r="H40" s="267">
        <v>187.444</v>
      </c>
      <c r="I40" s="268">
        <v>55.188</v>
      </c>
      <c r="J40" s="269"/>
      <c r="K40" s="268"/>
      <c r="L40" s="269">
        <f>SUM(H40:K40)</f>
        <v>242.632</v>
      </c>
      <c r="M40" s="295">
        <f>IF(ISERROR(F40/L40-1),"         /0",(F40/L40-1))</f>
        <v>-0.6974430413135942</v>
      </c>
      <c r="N40" s="296">
        <v>322.338</v>
      </c>
      <c r="O40" s="268">
        <v>309.422</v>
      </c>
      <c r="P40" s="269"/>
      <c r="Q40" s="268"/>
      <c r="R40" s="269">
        <f>SUM(N40:Q40)</f>
        <v>631.76</v>
      </c>
      <c r="S40" s="297">
        <f>R40/$R$9</f>
        <v>0.0014606797039574764</v>
      </c>
      <c r="T40" s="267">
        <v>784.818</v>
      </c>
      <c r="U40" s="268">
        <v>502.95799999999997</v>
      </c>
      <c r="V40" s="269"/>
      <c r="W40" s="268"/>
      <c r="X40" s="269">
        <f>SUM(T40:W40)</f>
        <v>1287.7759999999998</v>
      </c>
      <c r="Y40" s="272">
        <f>IF(ISERROR(R40/X40-1),"         /0",IF(R40/X40&gt;5,"  *  ",(R40/X40-1)))</f>
        <v>-0.5094177869443133</v>
      </c>
    </row>
    <row r="41" spans="1:25" ht="19.5" customHeight="1" thickBot="1">
      <c r="A41" s="273" t="s">
        <v>174</v>
      </c>
      <c r="B41" s="274">
        <v>117.06500000000001</v>
      </c>
      <c r="C41" s="275">
        <v>84.91799999999999</v>
      </c>
      <c r="D41" s="276">
        <v>31.216</v>
      </c>
      <c r="E41" s="289">
        <v>69.761</v>
      </c>
      <c r="F41" s="276">
        <f>SUM(B41:E41)</f>
        <v>302.96000000000004</v>
      </c>
      <c r="G41" s="277">
        <f>F41/$F$9</f>
        <v>0.005506154567151295</v>
      </c>
      <c r="H41" s="274">
        <v>654.18</v>
      </c>
      <c r="I41" s="275">
        <v>442.574</v>
      </c>
      <c r="J41" s="276">
        <v>0.3</v>
      </c>
      <c r="K41" s="275">
        <v>28.251</v>
      </c>
      <c r="L41" s="276">
        <f>SUM(H41:K41)</f>
        <v>1125.3049999999998</v>
      </c>
      <c r="M41" s="298">
        <f>IF(ISERROR(F41/L41-1),"         /0",(F41/L41-1))</f>
        <v>-0.730775212053621</v>
      </c>
      <c r="N41" s="299">
        <v>1507.763</v>
      </c>
      <c r="O41" s="275">
        <v>1443.0280000000002</v>
      </c>
      <c r="P41" s="276">
        <v>453.629</v>
      </c>
      <c r="Q41" s="275">
        <v>1464.1599999999999</v>
      </c>
      <c r="R41" s="276">
        <f>SUM(N41:Q41)</f>
        <v>4868.58</v>
      </c>
      <c r="S41" s="300">
        <f>R41/$R$9</f>
        <v>0.011256546778987733</v>
      </c>
      <c r="T41" s="274">
        <v>4445.621999999999</v>
      </c>
      <c r="U41" s="275">
        <v>3627.6220000000003</v>
      </c>
      <c r="V41" s="276">
        <v>373.003</v>
      </c>
      <c r="W41" s="275">
        <v>532.3050000000001</v>
      </c>
      <c r="X41" s="276">
        <f>SUM(T41:W41)</f>
        <v>8978.552</v>
      </c>
      <c r="Y41" s="279">
        <f>IF(ISERROR(R41/X41-1),"         /0",IF(R41/X41&gt;5,"  *  ",(R41/X41-1)))</f>
        <v>-0.45775443523632764</v>
      </c>
    </row>
    <row r="42" spans="1:25" s="112" customFormat="1" ht="19.5" customHeight="1">
      <c r="A42" s="119" t="s">
        <v>54</v>
      </c>
      <c r="B42" s="116">
        <f>SUM(B43:B52)</f>
        <v>2856.444</v>
      </c>
      <c r="C42" s="115">
        <f>SUM(C43:C52)</f>
        <v>3016.9180000000006</v>
      </c>
      <c r="D42" s="114">
        <f>SUM(D43:D52)</f>
        <v>615.1</v>
      </c>
      <c r="E42" s="115">
        <f>SUM(E43:E52)</f>
        <v>649.7270000000001</v>
      </c>
      <c r="F42" s="114">
        <f>SUM(B42:E42)</f>
        <v>7138.189000000001</v>
      </c>
      <c r="G42" s="117">
        <f>F42/$F$9</f>
        <v>0.12973320558337448</v>
      </c>
      <c r="H42" s="116">
        <f>SUM(H43:H52)</f>
        <v>1388.047</v>
      </c>
      <c r="I42" s="115">
        <f>SUM(I43:I52)</f>
        <v>2312.3410000000003</v>
      </c>
      <c r="J42" s="114">
        <f>SUM(J43:J52)</f>
        <v>461.329</v>
      </c>
      <c r="K42" s="115">
        <f>SUM(K43:K52)</f>
        <v>468.562</v>
      </c>
      <c r="L42" s="114">
        <f>SUM(H42:K42)</f>
        <v>4630.279</v>
      </c>
      <c r="M42" s="203">
        <f>IF(ISERROR(F42/L42-1),"         /0",(F42/L42-1))</f>
        <v>0.5416325884466142</v>
      </c>
      <c r="N42" s="205">
        <f>SUM(N43:N52)</f>
        <v>20906.985</v>
      </c>
      <c r="O42" s="115">
        <f>SUM(O43:O52)</f>
        <v>21494.701999999994</v>
      </c>
      <c r="P42" s="114">
        <f>SUM(P43:P52)</f>
        <v>4738.079</v>
      </c>
      <c r="Q42" s="115">
        <f>SUM(Q43:Q52)</f>
        <v>4001.3190000000004</v>
      </c>
      <c r="R42" s="114">
        <f aca="true" t="shared" si="18" ref="R42:R68">SUM(N42:Q42)</f>
        <v>51141.08499999999</v>
      </c>
      <c r="S42" s="216">
        <f>R42/$R$9</f>
        <v>0.11824228330040541</v>
      </c>
      <c r="T42" s="116">
        <f>SUM(T43:T52)</f>
        <v>10685.347000000002</v>
      </c>
      <c r="U42" s="115">
        <f>SUM(U43:U52)</f>
        <v>14812.847999999998</v>
      </c>
      <c r="V42" s="114">
        <f>SUM(V43:V52)</f>
        <v>1271.265</v>
      </c>
      <c r="W42" s="115">
        <f>SUM(W43:W52)</f>
        <v>1071.629</v>
      </c>
      <c r="X42" s="114">
        <f>SUM(T42:W42)</f>
        <v>27841.089</v>
      </c>
      <c r="Y42" s="113">
        <f>IF(ISERROR(R42/X42-1),"         /0",IF(R42/X42&gt;5,"  *  ",(R42/X42-1)))</f>
        <v>0.8368924074773079</v>
      </c>
    </row>
    <row r="43" spans="1:25" ht="19.5" customHeight="1">
      <c r="A43" s="259" t="s">
        <v>159</v>
      </c>
      <c r="B43" s="260">
        <v>782.2920000000001</v>
      </c>
      <c r="C43" s="261">
        <v>1222.343</v>
      </c>
      <c r="D43" s="262">
        <v>0</v>
      </c>
      <c r="E43" s="261">
        <v>0</v>
      </c>
      <c r="F43" s="262">
        <f>SUM(B43:E43)</f>
        <v>2004.6350000000002</v>
      </c>
      <c r="G43" s="263">
        <f>F43/$F$9</f>
        <v>0.036433292054136965</v>
      </c>
      <c r="H43" s="260">
        <v>219.523</v>
      </c>
      <c r="I43" s="261">
        <v>1022.4079999999999</v>
      </c>
      <c r="J43" s="262"/>
      <c r="K43" s="261"/>
      <c r="L43" s="262">
        <f>SUM(H43:K43)</f>
        <v>1241.9309999999998</v>
      </c>
      <c r="M43" s="292">
        <f>IF(ISERROR(F43/L43-1),"         /0",(F43/L43-1))</f>
        <v>0.6141275159409021</v>
      </c>
      <c r="N43" s="293">
        <v>4724.714000000001</v>
      </c>
      <c r="O43" s="261">
        <v>8971.404999999997</v>
      </c>
      <c r="P43" s="262">
        <v>0</v>
      </c>
      <c r="Q43" s="261">
        <v>0</v>
      </c>
      <c r="R43" s="262">
        <f t="shared" si="18"/>
        <v>13696.118999999999</v>
      </c>
      <c r="S43" s="294">
        <f>R43/$R$9</f>
        <v>0.03166652375314418</v>
      </c>
      <c r="T43" s="260">
        <v>2147.8289999999997</v>
      </c>
      <c r="U43" s="261">
        <v>5531.380999999999</v>
      </c>
      <c r="V43" s="262">
        <v>0</v>
      </c>
      <c r="W43" s="261">
        <v>0</v>
      </c>
      <c r="X43" s="262">
        <f>SUM(T43:W43)</f>
        <v>7679.209999999999</v>
      </c>
      <c r="Y43" s="265">
        <f>IF(ISERROR(R43/X43-1),"         /0",IF(R43/X43&gt;5,"  *  ",(R43/X43-1)))</f>
        <v>0.7835322904309168</v>
      </c>
    </row>
    <row r="44" spans="1:25" ht="19.5" customHeight="1">
      <c r="A44" s="266" t="s">
        <v>216</v>
      </c>
      <c r="B44" s="267">
        <v>0</v>
      </c>
      <c r="C44" s="268">
        <v>0</v>
      </c>
      <c r="D44" s="269">
        <v>615.1</v>
      </c>
      <c r="E44" s="268">
        <v>649.7270000000001</v>
      </c>
      <c r="F44" s="269">
        <f>SUM(B44:E44)</f>
        <v>1264.8270000000002</v>
      </c>
      <c r="G44" s="270">
        <f>F44/$F$9</f>
        <v>0.02298763190753324</v>
      </c>
      <c r="H44" s="267"/>
      <c r="I44" s="268"/>
      <c r="J44" s="269">
        <v>461.329</v>
      </c>
      <c r="K44" s="268">
        <v>468.562</v>
      </c>
      <c r="L44" s="269">
        <f>SUM(H44:K44)</f>
        <v>929.8910000000001</v>
      </c>
      <c r="M44" s="295">
        <f>IF(ISERROR(F44/L44-1),"         /0",(F44/L44-1))</f>
        <v>0.3601884521949348</v>
      </c>
      <c r="N44" s="296"/>
      <c r="O44" s="268"/>
      <c r="P44" s="269">
        <v>4613.436</v>
      </c>
      <c r="Q44" s="268">
        <v>3961.2450000000003</v>
      </c>
      <c r="R44" s="269">
        <f t="shared" si="18"/>
        <v>8574.681</v>
      </c>
      <c r="S44" s="297">
        <f>R44/$R$9</f>
        <v>0.01982534903224294</v>
      </c>
      <c r="T44" s="267"/>
      <c r="U44" s="268"/>
      <c r="V44" s="269">
        <v>1173.797</v>
      </c>
      <c r="W44" s="268">
        <v>1059.52</v>
      </c>
      <c r="X44" s="269">
        <f>SUM(T44:W44)</f>
        <v>2233.317</v>
      </c>
      <c r="Y44" s="272">
        <f>IF(ISERROR(R44/X44-1),"         /0",IF(R44/X44&gt;5,"  *  ",(R44/X44-1)))</f>
        <v>2.83943748245323</v>
      </c>
    </row>
    <row r="45" spans="1:25" ht="19.5" customHeight="1">
      <c r="A45" s="266" t="s">
        <v>215</v>
      </c>
      <c r="B45" s="267">
        <v>783.955</v>
      </c>
      <c r="C45" s="268">
        <v>403.118</v>
      </c>
      <c r="D45" s="269">
        <v>0</v>
      </c>
      <c r="E45" s="268">
        <v>0</v>
      </c>
      <c r="F45" s="269">
        <f>SUM(B45:E45)</f>
        <v>1187.073</v>
      </c>
      <c r="G45" s="270">
        <f>F45/$F$9</f>
        <v>0.021574489769250027</v>
      </c>
      <c r="H45" s="267"/>
      <c r="I45" s="268"/>
      <c r="J45" s="269"/>
      <c r="K45" s="268"/>
      <c r="L45" s="269">
        <f>SUM(H45:K45)</f>
        <v>0</v>
      </c>
      <c r="M45" s="295" t="str">
        <f>IF(ISERROR(F45/L45-1),"         /0",(F45/L45-1))</f>
        <v>         /0</v>
      </c>
      <c r="N45" s="296">
        <v>6188.921</v>
      </c>
      <c r="O45" s="268">
        <v>2570.163</v>
      </c>
      <c r="P45" s="269">
        <v>124.643</v>
      </c>
      <c r="Q45" s="268">
        <v>40.074</v>
      </c>
      <c r="R45" s="269">
        <f t="shared" si="18"/>
        <v>8923.801000000001</v>
      </c>
      <c r="S45" s="297">
        <f>R45/$R$9</f>
        <v>0.020632542425692405</v>
      </c>
      <c r="T45" s="267"/>
      <c r="U45" s="268"/>
      <c r="V45" s="269"/>
      <c r="W45" s="268"/>
      <c r="X45" s="269">
        <f>SUM(T45:W45)</f>
        <v>0</v>
      </c>
      <c r="Y45" s="272" t="str">
        <f>IF(ISERROR(R45/X45-1),"         /0",IF(R45/X45&gt;5,"  *  ",(R45/X45-1)))</f>
        <v>         /0</v>
      </c>
    </row>
    <row r="46" spans="1:25" ht="19.5" customHeight="1">
      <c r="A46" s="266" t="s">
        <v>219</v>
      </c>
      <c r="B46" s="267">
        <v>917.912</v>
      </c>
      <c r="C46" s="268">
        <v>32.278</v>
      </c>
      <c r="D46" s="269">
        <v>0</v>
      </c>
      <c r="E46" s="268">
        <v>0</v>
      </c>
      <c r="F46" s="269">
        <f>SUM(B46:E46)</f>
        <v>950.19</v>
      </c>
      <c r="G46" s="270">
        <f>F46/$F$9</f>
        <v>0.017269253393720256</v>
      </c>
      <c r="H46" s="267">
        <v>716.98</v>
      </c>
      <c r="I46" s="268">
        <v>61.487</v>
      </c>
      <c r="J46" s="269"/>
      <c r="K46" s="268"/>
      <c r="L46" s="269">
        <f>SUM(H46:K46)</f>
        <v>778.467</v>
      </c>
      <c r="M46" s="295">
        <f>IF(ISERROR(F46/L46-1),"         /0",(F46/L46-1))</f>
        <v>0.22059123893498378</v>
      </c>
      <c r="N46" s="296">
        <v>6258.255000000001</v>
      </c>
      <c r="O46" s="268">
        <v>572.435</v>
      </c>
      <c r="P46" s="269"/>
      <c r="Q46" s="268"/>
      <c r="R46" s="269">
        <f t="shared" si="18"/>
        <v>6830.6900000000005</v>
      </c>
      <c r="S46" s="297">
        <f>R46/$R$9</f>
        <v>0.01579310220182553</v>
      </c>
      <c r="T46" s="267">
        <v>4690.644</v>
      </c>
      <c r="U46" s="268">
        <v>832.9539999999998</v>
      </c>
      <c r="V46" s="269">
        <v>96.968</v>
      </c>
      <c r="W46" s="268">
        <v>11.984</v>
      </c>
      <c r="X46" s="269">
        <f>SUM(T46:W46)</f>
        <v>5632.55</v>
      </c>
      <c r="Y46" s="272">
        <f>IF(ISERROR(R46/X46-1),"         /0",IF(R46/X46&gt;5,"  *  ",(R46/X46-1)))</f>
        <v>0.2127171529768932</v>
      </c>
    </row>
    <row r="47" spans="1:25" ht="19.5" customHeight="1">
      <c r="A47" s="266" t="s">
        <v>187</v>
      </c>
      <c r="B47" s="267">
        <v>212.171</v>
      </c>
      <c r="C47" s="268">
        <v>420.95899999999995</v>
      </c>
      <c r="D47" s="269">
        <v>0</v>
      </c>
      <c r="E47" s="268">
        <v>0</v>
      </c>
      <c r="F47" s="269">
        <f>SUM(B47:E47)</f>
        <v>633.1299999999999</v>
      </c>
      <c r="G47" s="270">
        <f>F47/$F$9</f>
        <v>0.011506838002048119</v>
      </c>
      <c r="H47" s="267">
        <v>199.157</v>
      </c>
      <c r="I47" s="268">
        <v>399.487</v>
      </c>
      <c r="J47" s="269"/>
      <c r="K47" s="268"/>
      <c r="L47" s="269">
        <f>SUM(H47:K47)</f>
        <v>598.644</v>
      </c>
      <c r="M47" s="295">
        <f>IF(ISERROR(F47/L47-1),"         /0",(F47/L47-1))</f>
        <v>0.05760685816612199</v>
      </c>
      <c r="N47" s="296">
        <v>1576.9719999999998</v>
      </c>
      <c r="O47" s="268">
        <v>2912.05</v>
      </c>
      <c r="P47" s="269"/>
      <c r="Q47" s="268"/>
      <c r="R47" s="269">
        <f>SUM(N47:Q47)</f>
        <v>4489.022</v>
      </c>
      <c r="S47" s="297">
        <f>R47/$R$9</f>
        <v>0.010378978292418954</v>
      </c>
      <c r="T47" s="267">
        <v>1614.8550000000005</v>
      </c>
      <c r="U47" s="268">
        <v>3215.7170000000006</v>
      </c>
      <c r="V47" s="269"/>
      <c r="W47" s="268"/>
      <c r="X47" s="269">
        <f>SUM(T47:W47)</f>
        <v>4830.572000000001</v>
      </c>
      <c r="Y47" s="272">
        <f>IF(ISERROR(R47/X47-1),"         /0",IF(R47/X47&gt;5,"  *  ",(R47/X47-1)))</f>
        <v>-0.07070591226049439</v>
      </c>
    </row>
    <row r="48" spans="1:25" ht="19.5" customHeight="1">
      <c r="A48" s="266" t="s">
        <v>198</v>
      </c>
      <c r="B48" s="267">
        <v>18.154</v>
      </c>
      <c r="C48" s="268">
        <v>381.231</v>
      </c>
      <c r="D48" s="269">
        <v>0</v>
      </c>
      <c r="E48" s="268">
        <v>0</v>
      </c>
      <c r="F48" s="269">
        <f>SUM(B48:E48)</f>
        <v>399.385</v>
      </c>
      <c r="G48" s="270">
        <f>F48/$F$9</f>
        <v>0.007258633290869156</v>
      </c>
      <c r="H48" s="267">
        <v>77.675</v>
      </c>
      <c r="I48" s="268">
        <v>361.69</v>
      </c>
      <c r="J48" s="269"/>
      <c r="K48" s="268"/>
      <c r="L48" s="269">
        <f>SUM(H48:K48)</f>
        <v>439.365</v>
      </c>
      <c r="M48" s="295">
        <f>IF(ISERROR(F48/L48-1),"         /0",(F48/L48-1))</f>
        <v>-0.0909949586334825</v>
      </c>
      <c r="N48" s="296">
        <v>292.66499999999996</v>
      </c>
      <c r="O48" s="268">
        <v>2529.133</v>
      </c>
      <c r="P48" s="269"/>
      <c r="Q48" s="268"/>
      <c r="R48" s="269">
        <f>SUM(N48:Q48)</f>
        <v>2821.798</v>
      </c>
      <c r="S48" s="297">
        <f>R48/$R$9</f>
        <v>0.0065242229126057346</v>
      </c>
      <c r="T48" s="267">
        <v>600.434</v>
      </c>
      <c r="U48" s="268">
        <v>2304.6569999999997</v>
      </c>
      <c r="V48" s="269"/>
      <c r="W48" s="268"/>
      <c r="X48" s="269">
        <f>SUM(T48:W48)</f>
        <v>2905.0909999999994</v>
      </c>
      <c r="Y48" s="272">
        <f>IF(ISERROR(R48/X48-1),"         /0",IF(R48/X48&gt;5,"  *  ",(R48/X48-1)))</f>
        <v>-0.028671391016666825</v>
      </c>
    </row>
    <row r="49" spans="1:25" ht="19.5" customHeight="1">
      <c r="A49" s="266" t="s">
        <v>199</v>
      </c>
      <c r="B49" s="267">
        <v>9.115</v>
      </c>
      <c r="C49" s="268">
        <v>266.918</v>
      </c>
      <c r="D49" s="269">
        <v>0</v>
      </c>
      <c r="E49" s="268">
        <v>0</v>
      </c>
      <c r="F49" s="269">
        <f>SUM(B49:E49)</f>
        <v>276.033</v>
      </c>
      <c r="G49" s="270">
        <f>F49/$F$9</f>
        <v>0.0050167690904227395</v>
      </c>
      <c r="H49" s="267">
        <v>12.095</v>
      </c>
      <c r="I49" s="268">
        <v>229.434</v>
      </c>
      <c r="J49" s="269"/>
      <c r="K49" s="268"/>
      <c r="L49" s="269">
        <f>SUM(H49:K49)</f>
        <v>241.529</v>
      </c>
      <c r="M49" s="295">
        <f>IF(ISERROR(F49/L49-1),"         /0",(F49/L49-1))</f>
        <v>0.1428565513872042</v>
      </c>
      <c r="N49" s="296">
        <v>226.67400000000004</v>
      </c>
      <c r="O49" s="268">
        <v>1847.971</v>
      </c>
      <c r="P49" s="269"/>
      <c r="Q49" s="268"/>
      <c r="R49" s="269">
        <f>SUM(N49:Q49)</f>
        <v>2074.645</v>
      </c>
      <c r="S49" s="297">
        <f>R49/$R$9</f>
        <v>0.004796745353325406</v>
      </c>
      <c r="T49" s="267">
        <v>111.411</v>
      </c>
      <c r="U49" s="268">
        <v>1714.3039999999999</v>
      </c>
      <c r="V49" s="269"/>
      <c r="W49" s="268"/>
      <c r="X49" s="269">
        <f>SUM(T49:W49)</f>
        <v>1825.715</v>
      </c>
      <c r="Y49" s="272">
        <f>IF(ISERROR(R49/X49-1),"         /0",IF(R49/X49&gt;5,"  *  ",(R49/X49-1)))</f>
        <v>0.13634658202402905</v>
      </c>
    </row>
    <row r="50" spans="1:25" ht="19.5" customHeight="1">
      <c r="A50" s="266" t="s">
        <v>196</v>
      </c>
      <c r="B50" s="267">
        <v>88.692</v>
      </c>
      <c r="C50" s="268">
        <v>164.195</v>
      </c>
      <c r="D50" s="269">
        <v>0</v>
      </c>
      <c r="E50" s="268">
        <v>0</v>
      </c>
      <c r="F50" s="269">
        <f>SUM(B50:E50)</f>
        <v>252.887</v>
      </c>
      <c r="G50" s="270">
        <f>F50/$F$9</f>
        <v>0.004596101498624205</v>
      </c>
      <c r="H50" s="267">
        <v>43.445</v>
      </c>
      <c r="I50" s="268">
        <v>109.391</v>
      </c>
      <c r="J50" s="269"/>
      <c r="K50" s="268"/>
      <c r="L50" s="269">
        <f>SUM(H50:K50)</f>
        <v>152.836</v>
      </c>
      <c r="M50" s="295">
        <f>IF(ISERROR(F50/L50-1),"         /0",(F50/L50-1))</f>
        <v>0.6546297992619539</v>
      </c>
      <c r="N50" s="296">
        <v>783.891</v>
      </c>
      <c r="O50" s="268">
        <v>1168.6280000000002</v>
      </c>
      <c r="P50" s="269"/>
      <c r="Q50" s="268"/>
      <c r="R50" s="269">
        <f>SUM(N50:Q50)</f>
        <v>1952.5190000000002</v>
      </c>
      <c r="S50" s="297">
        <f>R50/$R$9</f>
        <v>0.004514380262902603</v>
      </c>
      <c r="T50" s="267">
        <v>80.981</v>
      </c>
      <c r="U50" s="268">
        <v>156.434</v>
      </c>
      <c r="V50" s="269"/>
      <c r="W50" s="268"/>
      <c r="X50" s="269">
        <f>SUM(T50:W50)</f>
        <v>237.415</v>
      </c>
      <c r="Y50" s="272" t="str">
        <f>IF(ISERROR(R50/X50-1),"         /0",IF(R50/X50&gt;5,"  *  ",(R50/X50-1)))</f>
        <v>  *  </v>
      </c>
    </row>
    <row r="51" spans="1:25" ht="19.5" customHeight="1">
      <c r="A51" s="266" t="s">
        <v>202</v>
      </c>
      <c r="B51" s="267">
        <v>23.221</v>
      </c>
      <c r="C51" s="268">
        <v>125.87599999999999</v>
      </c>
      <c r="D51" s="269">
        <v>0</v>
      </c>
      <c r="E51" s="268">
        <v>0</v>
      </c>
      <c r="F51" s="269">
        <f>SUM(B51:E51)</f>
        <v>149.09699999999998</v>
      </c>
      <c r="G51" s="270">
        <f>F51/$F$9</f>
        <v>0.0027097673867789687</v>
      </c>
      <c r="H51" s="267">
        <v>109.078</v>
      </c>
      <c r="I51" s="268">
        <v>128.44400000000002</v>
      </c>
      <c r="J51" s="269"/>
      <c r="K51" s="268"/>
      <c r="L51" s="269">
        <f>SUM(H51:K51)</f>
        <v>237.52200000000002</v>
      </c>
      <c r="M51" s="295">
        <f>IF(ISERROR(F51/L51-1),"         /0",(F51/L51-1))</f>
        <v>-0.37228130446863883</v>
      </c>
      <c r="N51" s="296">
        <v>678.837</v>
      </c>
      <c r="O51" s="268">
        <v>920.387</v>
      </c>
      <c r="P51" s="269"/>
      <c r="Q51" s="268"/>
      <c r="R51" s="269">
        <f>SUM(N51:Q51)</f>
        <v>1599.224</v>
      </c>
      <c r="S51" s="297">
        <f>R51/$R$9</f>
        <v>0.0036975339351679294</v>
      </c>
      <c r="T51" s="267">
        <v>870.567</v>
      </c>
      <c r="U51" s="268">
        <v>946.2959999999999</v>
      </c>
      <c r="V51" s="269"/>
      <c r="W51" s="268"/>
      <c r="X51" s="269">
        <f>SUM(T51:W51)</f>
        <v>1816.8629999999998</v>
      </c>
      <c r="Y51" s="272">
        <f>IF(ISERROR(R51/X51-1),"         /0",IF(R51/X51&gt;5,"  *  ",(R51/X51-1)))</f>
        <v>-0.1197883384713101</v>
      </c>
    </row>
    <row r="52" spans="1:25" ht="19.5" customHeight="1" thickBot="1">
      <c r="A52" s="266" t="s">
        <v>174</v>
      </c>
      <c r="B52" s="267">
        <v>20.932000000000002</v>
      </c>
      <c r="C52" s="268">
        <v>0</v>
      </c>
      <c r="D52" s="269">
        <v>0</v>
      </c>
      <c r="E52" s="268">
        <v>0</v>
      </c>
      <c r="F52" s="269">
        <f>SUM(B52:E52)</f>
        <v>20.932000000000002</v>
      </c>
      <c r="G52" s="270">
        <f>F52/$F$9</f>
        <v>0.0003804291899907938</v>
      </c>
      <c r="H52" s="267">
        <v>10.094000000000001</v>
      </c>
      <c r="I52" s="268">
        <v>0</v>
      </c>
      <c r="J52" s="269"/>
      <c r="K52" s="268"/>
      <c r="L52" s="269">
        <f>SUM(H52:K52)</f>
        <v>10.094000000000001</v>
      </c>
      <c r="M52" s="295">
        <f>IF(ISERROR(F52/L52-1),"         /0",(F52/L52-1))</f>
        <v>1.073707152764018</v>
      </c>
      <c r="N52" s="296">
        <v>176.05599999999998</v>
      </c>
      <c r="O52" s="268">
        <v>2.53</v>
      </c>
      <c r="P52" s="269">
        <v>0</v>
      </c>
      <c r="Q52" s="268">
        <v>0</v>
      </c>
      <c r="R52" s="269">
        <f t="shared" si="18"/>
        <v>178.58599999999998</v>
      </c>
      <c r="S52" s="297">
        <f>R52/$R$9</f>
        <v>0.00041290513107976106</v>
      </c>
      <c r="T52" s="267">
        <v>568.6260000000001</v>
      </c>
      <c r="U52" s="268">
        <v>111.105</v>
      </c>
      <c r="V52" s="269">
        <v>0.5</v>
      </c>
      <c r="W52" s="268">
        <v>0.125</v>
      </c>
      <c r="X52" s="269">
        <f>SUM(T52:W52)</f>
        <v>680.3560000000001</v>
      </c>
      <c r="Y52" s="272">
        <f>IF(ISERROR(R52/X52-1),"         /0",IF(R52/X52&gt;5,"  *  ",(R52/X52-1)))</f>
        <v>-0.7375109501496275</v>
      </c>
    </row>
    <row r="53" spans="1:25" s="112" customFormat="1" ht="19.5" customHeight="1">
      <c r="A53" s="119" t="s">
        <v>53</v>
      </c>
      <c r="B53" s="116">
        <f>SUM(B54:B66)</f>
        <v>2393.8070000000002</v>
      </c>
      <c r="C53" s="115">
        <f>SUM(C54:C66)</f>
        <v>1791.2079999999999</v>
      </c>
      <c r="D53" s="114">
        <f>SUM(D54:D66)</f>
        <v>770.519</v>
      </c>
      <c r="E53" s="115">
        <f>SUM(E54:E66)</f>
        <v>668.866</v>
      </c>
      <c r="F53" s="114">
        <f>SUM(B53:E53)</f>
        <v>5624.400000000001</v>
      </c>
      <c r="G53" s="117">
        <f>F53/$F$9</f>
        <v>0.10222080719397195</v>
      </c>
      <c r="H53" s="116">
        <f>SUM(H54:H66)</f>
        <v>2954.156</v>
      </c>
      <c r="I53" s="115">
        <f>SUM(I54:I66)</f>
        <v>1911.1090000000004</v>
      </c>
      <c r="J53" s="114">
        <f>SUM(J54:J66)</f>
        <v>366.32099999999997</v>
      </c>
      <c r="K53" s="115">
        <f>SUM(K54:K66)</f>
        <v>301.352</v>
      </c>
      <c r="L53" s="114">
        <f>SUM(H53:K53)</f>
        <v>5532.938</v>
      </c>
      <c r="M53" s="203">
        <f aca="true" t="shared" si="19" ref="M53:M73">IF(ISERROR(F53/L53-1),"         /0",(F53/L53-1))</f>
        <v>0.016530458139961235</v>
      </c>
      <c r="N53" s="205">
        <f>SUM(N54:N66)</f>
        <v>19696.095</v>
      </c>
      <c r="O53" s="115">
        <f>SUM(O54:O66)</f>
        <v>13272.449999999999</v>
      </c>
      <c r="P53" s="114">
        <f>SUM(P54:P66)</f>
        <v>3749.2859999999996</v>
      </c>
      <c r="Q53" s="115">
        <f>SUM(Q54:Q66)</f>
        <v>3010.802</v>
      </c>
      <c r="R53" s="114">
        <f t="shared" si="18"/>
        <v>39728.633</v>
      </c>
      <c r="S53" s="216">
        <f>R53/$R$9</f>
        <v>0.09185578050062561</v>
      </c>
      <c r="T53" s="116">
        <f>SUM(T54:T66)</f>
        <v>22555.949999999997</v>
      </c>
      <c r="U53" s="115">
        <f>SUM(U54:U66)</f>
        <v>14113.567</v>
      </c>
      <c r="V53" s="114">
        <f>SUM(V54:V66)</f>
        <v>2023.4500000000003</v>
      </c>
      <c r="W53" s="115">
        <f>SUM(W54:W66)</f>
        <v>1408.877</v>
      </c>
      <c r="X53" s="114">
        <f>SUM(T53:W53)</f>
        <v>40101.84399999999</v>
      </c>
      <c r="Y53" s="113">
        <f>IF(ISERROR(R53/X53-1),"         /0",IF(R53/X53&gt;5,"  *  ",(R53/X53-1)))</f>
        <v>-0.009306579517889269</v>
      </c>
    </row>
    <row r="54" spans="1:25" s="104" customFormat="1" ht="19.5" customHeight="1">
      <c r="A54" s="259" t="s">
        <v>176</v>
      </c>
      <c r="B54" s="260">
        <v>140.216</v>
      </c>
      <c r="C54" s="261">
        <v>121.046</v>
      </c>
      <c r="D54" s="262">
        <v>401.99</v>
      </c>
      <c r="E54" s="261">
        <v>248.935</v>
      </c>
      <c r="F54" s="262">
        <f>SUM(B54:E54)</f>
        <v>912.1869999999999</v>
      </c>
      <c r="G54" s="263">
        <f>F54/$F$9</f>
        <v>0.016578566860793627</v>
      </c>
      <c r="H54" s="260">
        <v>279.462</v>
      </c>
      <c r="I54" s="261">
        <v>88.007</v>
      </c>
      <c r="J54" s="262"/>
      <c r="K54" s="261"/>
      <c r="L54" s="262">
        <f>SUM(H54:K54)</f>
        <v>367.469</v>
      </c>
      <c r="M54" s="292">
        <f t="shared" si="19"/>
        <v>1.4823508921841024</v>
      </c>
      <c r="N54" s="293">
        <v>1274.4569999999999</v>
      </c>
      <c r="O54" s="261">
        <v>1069.5880000000002</v>
      </c>
      <c r="P54" s="262">
        <v>1071.608</v>
      </c>
      <c r="Q54" s="261">
        <v>721.137</v>
      </c>
      <c r="R54" s="262">
        <f t="shared" si="18"/>
        <v>4136.79</v>
      </c>
      <c r="S54" s="294">
        <f>R54/$R$9</f>
        <v>0.009564589705796898</v>
      </c>
      <c r="T54" s="260">
        <v>1905.6979999999999</v>
      </c>
      <c r="U54" s="261">
        <v>613.0230000000001</v>
      </c>
      <c r="V54" s="262"/>
      <c r="W54" s="261"/>
      <c r="X54" s="262">
        <f>SUM(T54:W54)</f>
        <v>2518.721</v>
      </c>
      <c r="Y54" s="265">
        <f>IF(ISERROR(R54/X54-1),"         /0",IF(R54/X54&gt;5,"  *  ",(R54/X54-1)))</f>
        <v>0.6424169250980953</v>
      </c>
    </row>
    <row r="55" spans="1:25" s="104" customFormat="1" ht="19.5" customHeight="1">
      <c r="A55" s="266" t="s">
        <v>175</v>
      </c>
      <c r="B55" s="267">
        <v>450.954</v>
      </c>
      <c r="C55" s="268">
        <v>376.326</v>
      </c>
      <c r="D55" s="269">
        <v>0</v>
      </c>
      <c r="E55" s="268">
        <v>0</v>
      </c>
      <c r="F55" s="269">
        <f>SUM(B55:E55)</f>
        <v>827.28</v>
      </c>
      <c r="G55" s="270">
        <f>F55/$F$9</f>
        <v>0.015035422334014135</v>
      </c>
      <c r="H55" s="267">
        <v>354.266</v>
      </c>
      <c r="I55" s="268">
        <v>297.91700000000003</v>
      </c>
      <c r="J55" s="269"/>
      <c r="K55" s="268"/>
      <c r="L55" s="269">
        <f>SUM(H55:K55)</f>
        <v>652.183</v>
      </c>
      <c r="M55" s="295">
        <f t="shared" si="19"/>
        <v>0.2684783258686596</v>
      </c>
      <c r="N55" s="296">
        <v>2833.36</v>
      </c>
      <c r="O55" s="268">
        <v>2360.6560000000004</v>
      </c>
      <c r="P55" s="269"/>
      <c r="Q55" s="268"/>
      <c r="R55" s="269">
        <f t="shared" si="18"/>
        <v>5194.0160000000005</v>
      </c>
      <c r="S55" s="297">
        <f>R55/$R$9</f>
        <v>0.012008980868099274</v>
      </c>
      <c r="T55" s="267">
        <v>2805.4880000000003</v>
      </c>
      <c r="U55" s="268">
        <v>1887.0130000000001</v>
      </c>
      <c r="V55" s="269"/>
      <c r="W55" s="268"/>
      <c r="X55" s="269">
        <f>SUM(T55:W55)</f>
        <v>4692.501</v>
      </c>
      <c r="Y55" s="272">
        <f>IF(ISERROR(R55/X55-1),"         /0",IF(R55/X55&gt;5,"  *  ",(R55/X55-1)))</f>
        <v>0.10687584296732178</v>
      </c>
    </row>
    <row r="56" spans="1:25" s="104" customFormat="1" ht="19.5" customHeight="1">
      <c r="A56" s="266" t="s">
        <v>212</v>
      </c>
      <c r="B56" s="267">
        <v>0</v>
      </c>
      <c r="C56" s="268">
        <v>0</v>
      </c>
      <c r="D56" s="269">
        <v>368.529</v>
      </c>
      <c r="E56" s="268">
        <v>419.931</v>
      </c>
      <c r="F56" s="269">
        <f aca="true" t="shared" si="20" ref="F56:F63">SUM(B56:E56)</f>
        <v>788.46</v>
      </c>
      <c r="G56" s="270">
        <f aca="true" t="shared" si="21" ref="G56:G63">F56/$F$9</f>
        <v>0.01432988721288655</v>
      </c>
      <c r="H56" s="267"/>
      <c r="I56" s="268"/>
      <c r="J56" s="269">
        <v>365.909</v>
      </c>
      <c r="K56" s="268">
        <v>258.676</v>
      </c>
      <c r="L56" s="269">
        <f aca="true" t="shared" si="22" ref="L56:L63">SUM(H56:K56)</f>
        <v>624.585</v>
      </c>
      <c r="M56" s="295">
        <f t="shared" si="19"/>
        <v>0.26237421647974246</v>
      </c>
      <c r="N56" s="296"/>
      <c r="O56" s="268"/>
      <c r="P56" s="269">
        <v>2473.394</v>
      </c>
      <c r="Q56" s="268">
        <v>1985.685</v>
      </c>
      <c r="R56" s="269">
        <f t="shared" si="18"/>
        <v>4459.079</v>
      </c>
      <c r="S56" s="297">
        <f aca="true" t="shared" si="23" ref="S56:S63">R56/$R$9</f>
        <v>0.010309747678933456</v>
      </c>
      <c r="T56" s="267"/>
      <c r="U56" s="268"/>
      <c r="V56" s="269">
        <v>1467.8250000000003</v>
      </c>
      <c r="W56" s="268">
        <v>1045.253</v>
      </c>
      <c r="X56" s="269">
        <f aca="true" t="shared" si="24" ref="X56:X63">SUM(T56:W56)</f>
        <v>2513.0780000000004</v>
      </c>
      <c r="Y56" s="272">
        <f aca="true" t="shared" si="25" ref="Y56:Y63">IF(ISERROR(R56/X56-1),"         /0",IF(R56/X56&gt;5,"  *  ",(R56/X56-1)))</f>
        <v>0.7743496222560537</v>
      </c>
    </row>
    <row r="57" spans="1:25" s="104" customFormat="1" ht="19.5" customHeight="1">
      <c r="A57" s="266" t="s">
        <v>159</v>
      </c>
      <c r="B57" s="267">
        <v>266.479</v>
      </c>
      <c r="C57" s="268">
        <v>304.66200000000003</v>
      </c>
      <c r="D57" s="269">
        <v>0</v>
      </c>
      <c r="E57" s="268">
        <v>0</v>
      </c>
      <c r="F57" s="269">
        <f t="shared" si="20"/>
        <v>571.1410000000001</v>
      </c>
      <c r="G57" s="270">
        <f t="shared" si="21"/>
        <v>0.010380217275011082</v>
      </c>
      <c r="H57" s="267">
        <v>334.91999999999996</v>
      </c>
      <c r="I57" s="268">
        <v>116.67500000000001</v>
      </c>
      <c r="J57" s="269">
        <v>0.412</v>
      </c>
      <c r="K57" s="268">
        <v>0</v>
      </c>
      <c r="L57" s="269">
        <f t="shared" si="22"/>
        <v>452.00699999999995</v>
      </c>
      <c r="M57" s="295">
        <f t="shared" si="19"/>
        <v>0.2635667146747731</v>
      </c>
      <c r="N57" s="296">
        <v>2372.4229999999993</v>
      </c>
      <c r="O57" s="268">
        <v>1511.736</v>
      </c>
      <c r="P57" s="269">
        <v>0</v>
      </c>
      <c r="Q57" s="268">
        <v>0</v>
      </c>
      <c r="R57" s="269">
        <f aca="true" t="shared" si="26" ref="R57:R63">SUM(N57:Q57)</f>
        <v>3884.1589999999997</v>
      </c>
      <c r="S57" s="297">
        <f t="shared" si="23"/>
        <v>0.008980486606058895</v>
      </c>
      <c r="T57" s="267">
        <v>2395.5849999999996</v>
      </c>
      <c r="U57" s="268">
        <v>764.4579999999999</v>
      </c>
      <c r="V57" s="269">
        <v>3.7279999999999998</v>
      </c>
      <c r="W57" s="268">
        <v>0</v>
      </c>
      <c r="X57" s="269">
        <f t="shared" si="24"/>
        <v>3163.7709999999997</v>
      </c>
      <c r="Y57" s="272">
        <f t="shared" si="25"/>
        <v>0.22769916027424242</v>
      </c>
    </row>
    <row r="58" spans="1:25" s="104" customFormat="1" ht="19.5" customHeight="1">
      <c r="A58" s="266" t="s">
        <v>164</v>
      </c>
      <c r="B58" s="267">
        <v>382.17799999999994</v>
      </c>
      <c r="C58" s="268">
        <v>124.31399999999998</v>
      </c>
      <c r="D58" s="269">
        <v>0</v>
      </c>
      <c r="E58" s="268">
        <v>0</v>
      </c>
      <c r="F58" s="269">
        <f>SUM(B58:E58)</f>
        <v>506.4919999999999</v>
      </c>
      <c r="G58" s="270">
        <f>F58/$F$9</f>
        <v>0.009205252307319754</v>
      </c>
      <c r="H58" s="267">
        <v>447.568</v>
      </c>
      <c r="I58" s="268">
        <v>131.582</v>
      </c>
      <c r="J58" s="269"/>
      <c r="K58" s="268"/>
      <c r="L58" s="269">
        <f>SUM(H58:K58)</f>
        <v>579.15</v>
      </c>
      <c r="M58" s="295">
        <f>IF(ISERROR(F58/L58-1),"         /0",(F58/L58-1))</f>
        <v>-0.12545627212293897</v>
      </c>
      <c r="N58" s="296">
        <v>3106.8029999999994</v>
      </c>
      <c r="O58" s="268">
        <v>991.5930000000002</v>
      </c>
      <c r="P58" s="269">
        <v>0</v>
      </c>
      <c r="Q58" s="268">
        <v>0</v>
      </c>
      <c r="R58" s="269">
        <f>SUM(N58:Q58)</f>
        <v>4098.396</v>
      </c>
      <c r="S58" s="297">
        <f>R58/$R$9</f>
        <v>0.009475819703654086</v>
      </c>
      <c r="T58" s="267">
        <v>3458.551</v>
      </c>
      <c r="U58" s="268">
        <v>1085.9929999999995</v>
      </c>
      <c r="V58" s="269"/>
      <c r="W58" s="268"/>
      <c r="X58" s="269">
        <f>SUM(T58:W58)</f>
        <v>4544.544</v>
      </c>
      <c r="Y58" s="272">
        <f>IF(ISERROR(R58/X58-1),"         /0",IF(R58/X58&gt;5,"  *  ",(R58/X58-1)))</f>
        <v>-0.0981722258602844</v>
      </c>
    </row>
    <row r="59" spans="1:25" s="104" customFormat="1" ht="19.5" customHeight="1">
      <c r="A59" s="266" t="s">
        <v>221</v>
      </c>
      <c r="B59" s="267">
        <v>179.981</v>
      </c>
      <c r="C59" s="268">
        <v>314.953</v>
      </c>
      <c r="D59" s="269">
        <v>0</v>
      </c>
      <c r="E59" s="268">
        <v>0</v>
      </c>
      <c r="F59" s="269">
        <f t="shared" si="20"/>
        <v>494.93399999999997</v>
      </c>
      <c r="G59" s="270">
        <f t="shared" si="21"/>
        <v>0.008995191129318915</v>
      </c>
      <c r="H59" s="267">
        <v>189.247</v>
      </c>
      <c r="I59" s="268">
        <v>176.343</v>
      </c>
      <c r="J59" s="269"/>
      <c r="K59" s="268"/>
      <c r="L59" s="269">
        <f t="shared" si="22"/>
        <v>365.59000000000003</v>
      </c>
      <c r="M59" s="295">
        <f t="shared" si="19"/>
        <v>0.35379523509942823</v>
      </c>
      <c r="N59" s="296">
        <v>1477.3200000000002</v>
      </c>
      <c r="O59" s="268">
        <v>2294.08</v>
      </c>
      <c r="P59" s="269"/>
      <c r="Q59" s="268"/>
      <c r="R59" s="269">
        <f t="shared" si="26"/>
        <v>3771.4</v>
      </c>
      <c r="S59" s="297">
        <f t="shared" si="23"/>
        <v>0.008719778769635981</v>
      </c>
      <c r="T59" s="267">
        <v>1659.241</v>
      </c>
      <c r="U59" s="268">
        <v>1452.852</v>
      </c>
      <c r="V59" s="269"/>
      <c r="W59" s="268"/>
      <c r="X59" s="269">
        <f t="shared" si="24"/>
        <v>3112.093</v>
      </c>
      <c r="Y59" s="272">
        <f t="shared" si="25"/>
        <v>0.2118532447455781</v>
      </c>
    </row>
    <row r="60" spans="1:25" s="104" customFormat="1" ht="19.5" customHeight="1">
      <c r="A60" s="266" t="s">
        <v>220</v>
      </c>
      <c r="B60" s="267">
        <v>373.151</v>
      </c>
      <c r="C60" s="268">
        <v>0</v>
      </c>
      <c r="D60" s="269">
        <v>0</v>
      </c>
      <c r="E60" s="268">
        <v>0</v>
      </c>
      <c r="F60" s="269">
        <f t="shared" si="20"/>
        <v>373.151</v>
      </c>
      <c r="G60" s="270">
        <f t="shared" si="21"/>
        <v>0.006781842761047902</v>
      </c>
      <c r="H60" s="267">
        <v>328.879</v>
      </c>
      <c r="I60" s="268"/>
      <c r="J60" s="269"/>
      <c r="K60" s="268"/>
      <c r="L60" s="269">
        <f t="shared" si="22"/>
        <v>328.879</v>
      </c>
      <c r="M60" s="295">
        <f t="shared" si="19"/>
        <v>0.1346148583521598</v>
      </c>
      <c r="N60" s="296">
        <v>2446.638</v>
      </c>
      <c r="O60" s="268"/>
      <c r="P60" s="269"/>
      <c r="Q60" s="268"/>
      <c r="R60" s="269">
        <f t="shared" si="26"/>
        <v>2446.638</v>
      </c>
      <c r="S60" s="297">
        <f t="shared" si="23"/>
        <v>0.0056568229541773965</v>
      </c>
      <c r="T60" s="267">
        <v>2402.0449999999996</v>
      </c>
      <c r="U60" s="268"/>
      <c r="V60" s="269"/>
      <c r="W60" s="268"/>
      <c r="X60" s="269">
        <f t="shared" si="24"/>
        <v>2402.0449999999996</v>
      </c>
      <c r="Y60" s="272">
        <f t="shared" si="25"/>
        <v>0.01856459808205102</v>
      </c>
    </row>
    <row r="61" spans="1:25" s="104" customFormat="1" ht="19.5" customHeight="1">
      <c r="A61" s="266" t="s">
        <v>178</v>
      </c>
      <c r="B61" s="267">
        <v>23.454</v>
      </c>
      <c r="C61" s="268">
        <v>285.06100000000004</v>
      </c>
      <c r="D61" s="269">
        <v>0</v>
      </c>
      <c r="E61" s="268">
        <v>0</v>
      </c>
      <c r="F61" s="269">
        <f t="shared" si="20"/>
        <v>308.51500000000004</v>
      </c>
      <c r="G61" s="270">
        <f t="shared" si="21"/>
        <v>0.005607114062201881</v>
      </c>
      <c r="H61" s="267">
        <v>52.811</v>
      </c>
      <c r="I61" s="268">
        <v>290.005</v>
      </c>
      <c r="J61" s="269"/>
      <c r="K61" s="268"/>
      <c r="L61" s="269">
        <f t="shared" si="22"/>
        <v>342.816</v>
      </c>
      <c r="M61" s="295">
        <f t="shared" si="19"/>
        <v>-0.10005659012414803</v>
      </c>
      <c r="N61" s="296">
        <v>71.518</v>
      </c>
      <c r="O61" s="268">
        <v>1782.7309999999998</v>
      </c>
      <c r="P61" s="269">
        <v>142.66400000000002</v>
      </c>
      <c r="Q61" s="268">
        <v>7.161</v>
      </c>
      <c r="R61" s="269">
        <f t="shared" si="26"/>
        <v>2004.0739999999998</v>
      </c>
      <c r="S61" s="297">
        <f t="shared" si="23"/>
        <v>0.004633579550824483</v>
      </c>
      <c r="T61" s="267">
        <v>849.4630000000001</v>
      </c>
      <c r="U61" s="268">
        <v>2397.407</v>
      </c>
      <c r="V61" s="269">
        <v>240.041</v>
      </c>
      <c r="W61" s="268">
        <v>200.711</v>
      </c>
      <c r="X61" s="269">
        <f t="shared" si="24"/>
        <v>3687.6220000000003</v>
      </c>
      <c r="Y61" s="272">
        <f t="shared" si="25"/>
        <v>-0.4565402853112386</v>
      </c>
    </row>
    <row r="62" spans="1:25" s="104" customFormat="1" ht="19.5" customHeight="1">
      <c r="A62" s="266" t="s">
        <v>223</v>
      </c>
      <c r="B62" s="267">
        <v>145.666</v>
      </c>
      <c r="C62" s="268">
        <v>122.772</v>
      </c>
      <c r="D62" s="269">
        <v>0</v>
      </c>
      <c r="E62" s="268">
        <v>0</v>
      </c>
      <c r="F62" s="269">
        <f t="shared" si="20"/>
        <v>268.438</v>
      </c>
      <c r="G62" s="270">
        <f t="shared" si="21"/>
        <v>0.00487873356118616</v>
      </c>
      <c r="H62" s="267">
        <v>555.986</v>
      </c>
      <c r="I62" s="268">
        <v>266.372</v>
      </c>
      <c r="J62" s="269"/>
      <c r="K62" s="268"/>
      <c r="L62" s="269">
        <f t="shared" si="22"/>
        <v>822.358</v>
      </c>
      <c r="M62" s="295">
        <f t="shared" si="19"/>
        <v>-0.6735752555456382</v>
      </c>
      <c r="N62" s="296">
        <v>2112.0099999999998</v>
      </c>
      <c r="O62" s="268">
        <v>1537.7189999999998</v>
      </c>
      <c r="P62" s="269"/>
      <c r="Q62" s="268"/>
      <c r="R62" s="269">
        <f t="shared" si="26"/>
        <v>3649.7289999999994</v>
      </c>
      <c r="S62" s="297">
        <f t="shared" si="23"/>
        <v>0.008438465675644257</v>
      </c>
      <c r="T62" s="267">
        <v>3760.9150000000004</v>
      </c>
      <c r="U62" s="268">
        <v>2166.418</v>
      </c>
      <c r="V62" s="269"/>
      <c r="W62" s="268"/>
      <c r="X62" s="269">
        <f t="shared" si="24"/>
        <v>5927.3330000000005</v>
      </c>
      <c r="Y62" s="272">
        <f t="shared" si="25"/>
        <v>-0.3842544361857181</v>
      </c>
    </row>
    <row r="63" spans="1:25" s="104" customFormat="1" ht="19.5" customHeight="1">
      <c r="A63" s="266" t="s">
        <v>190</v>
      </c>
      <c r="B63" s="267">
        <v>91.714</v>
      </c>
      <c r="C63" s="268">
        <v>17.182</v>
      </c>
      <c r="D63" s="269">
        <v>0</v>
      </c>
      <c r="E63" s="268">
        <v>0</v>
      </c>
      <c r="F63" s="269">
        <f t="shared" si="20"/>
        <v>108.896</v>
      </c>
      <c r="G63" s="270">
        <f t="shared" si="21"/>
        <v>0.001979133244469591</v>
      </c>
      <c r="H63" s="267">
        <v>61.278</v>
      </c>
      <c r="I63" s="268">
        <v>10.351</v>
      </c>
      <c r="J63" s="269"/>
      <c r="K63" s="268"/>
      <c r="L63" s="269">
        <f t="shared" si="22"/>
        <v>71.629</v>
      </c>
      <c r="M63" s="295">
        <f t="shared" si="19"/>
        <v>0.5202780996523753</v>
      </c>
      <c r="N63" s="296">
        <v>575.8209999999999</v>
      </c>
      <c r="O63" s="268">
        <v>119.997</v>
      </c>
      <c r="P63" s="269">
        <v>0</v>
      </c>
      <c r="Q63" s="268">
        <v>0</v>
      </c>
      <c r="R63" s="269">
        <f t="shared" si="26"/>
        <v>695.8179999999999</v>
      </c>
      <c r="S63" s="297">
        <f t="shared" si="23"/>
        <v>0.001608786928973476</v>
      </c>
      <c r="T63" s="267">
        <v>448.44000000000005</v>
      </c>
      <c r="U63" s="268">
        <v>120.99799999999999</v>
      </c>
      <c r="V63" s="269">
        <v>0</v>
      </c>
      <c r="W63" s="268"/>
      <c r="X63" s="269">
        <f t="shared" si="24"/>
        <v>569.4380000000001</v>
      </c>
      <c r="Y63" s="272">
        <f t="shared" si="25"/>
        <v>0.22193812144605696</v>
      </c>
    </row>
    <row r="64" spans="1:25" s="104" customFormat="1" ht="19.5" customHeight="1">
      <c r="A64" s="266" t="s">
        <v>181</v>
      </c>
      <c r="B64" s="267">
        <v>44.741</v>
      </c>
      <c r="C64" s="268">
        <v>42.821</v>
      </c>
      <c r="D64" s="269">
        <v>0</v>
      </c>
      <c r="E64" s="268">
        <v>0</v>
      </c>
      <c r="F64" s="269">
        <f>SUM(B64:E64)</f>
        <v>87.562</v>
      </c>
      <c r="G64" s="270">
        <f>F64/$F$9</f>
        <v>0.001591397894800969</v>
      </c>
      <c r="H64" s="267">
        <v>19.783</v>
      </c>
      <c r="I64" s="268">
        <v>12.931</v>
      </c>
      <c r="J64" s="269"/>
      <c r="K64" s="268"/>
      <c r="L64" s="269">
        <f>SUM(H64:K64)</f>
        <v>32.714</v>
      </c>
      <c r="M64" s="295">
        <f t="shared" si="19"/>
        <v>1.6765910619306719</v>
      </c>
      <c r="N64" s="296">
        <v>321.292</v>
      </c>
      <c r="O64" s="268">
        <v>283.119</v>
      </c>
      <c r="P64" s="269"/>
      <c r="Q64" s="268"/>
      <c r="R64" s="269">
        <f t="shared" si="18"/>
        <v>604.4110000000001</v>
      </c>
      <c r="S64" s="297">
        <f>R64/$R$9</f>
        <v>0.001397446626169182</v>
      </c>
      <c r="T64" s="267">
        <v>271.398</v>
      </c>
      <c r="U64" s="268">
        <v>168.95600000000002</v>
      </c>
      <c r="V64" s="269"/>
      <c r="W64" s="268"/>
      <c r="X64" s="269">
        <f>SUM(T64:W64)</f>
        <v>440.35400000000004</v>
      </c>
      <c r="Y64" s="272">
        <f>IF(ISERROR(R64/X64-1),"         /0",IF(R64/X64&gt;5,"  *  ",(R64/X64-1)))</f>
        <v>0.37255707907728786</v>
      </c>
    </row>
    <row r="65" spans="1:25" s="104" customFormat="1" ht="19.5" customHeight="1">
      <c r="A65" s="266" t="s">
        <v>185</v>
      </c>
      <c r="B65" s="267">
        <v>69.82900000000001</v>
      </c>
      <c r="C65" s="268">
        <v>16.490000000000002</v>
      </c>
      <c r="D65" s="269">
        <v>0</v>
      </c>
      <c r="E65" s="268">
        <v>0</v>
      </c>
      <c r="F65" s="269">
        <f>SUM(B65:E65)</f>
        <v>86.31900000000002</v>
      </c>
      <c r="G65" s="270">
        <f>F65/$F$9</f>
        <v>0.0015688069582846997</v>
      </c>
      <c r="H65" s="267">
        <v>73.504</v>
      </c>
      <c r="I65" s="268">
        <v>16.641</v>
      </c>
      <c r="J65" s="269"/>
      <c r="K65" s="268"/>
      <c r="L65" s="269">
        <f>SUM(H65:K65)</f>
        <v>90.14500000000001</v>
      </c>
      <c r="M65" s="295">
        <f t="shared" si="19"/>
        <v>-0.04244273115536068</v>
      </c>
      <c r="N65" s="296">
        <v>681.8109999999999</v>
      </c>
      <c r="O65" s="268">
        <v>101.639</v>
      </c>
      <c r="P65" s="269"/>
      <c r="Q65" s="268"/>
      <c r="R65" s="269">
        <f>SUM(N65:Q65)</f>
        <v>783.4499999999999</v>
      </c>
      <c r="S65" s="297">
        <f>R65/$R$9</f>
        <v>0.0018113991295198885</v>
      </c>
      <c r="T65" s="267">
        <v>611.4810000000001</v>
      </c>
      <c r="U65" s="268">
        <v>140.47799999999998</v>
      </c>
      <c r="V65" s="269"/>
      <c r="W65" s="268"/>
      <c r="X65" s="269">
        <f>SUM(T65:W65)</f>
        <v>751.9590000000001</v>
      </c>
      <c r="Y65" s="272">
        <f>IF(ISERROR(R65/X65-1),"         /0",IF(R65/X65&gt;5,"  *  ",(R65/X65-1)))</f>
        <v>0.04187861306268004</v>
      </c>
    </row>
    <row r="66" spans="1:25" s="104" customFormat="1" ht="19.5" customHeight="1" thickBot="1">
      <c r="A66" s="273" t="s">
        <v>174</v>
      </c>
      <c r="B66" s="274">
        <v>225.444</v>
      </c>
      <c r="C66" s="275">
        <v>65.58099999999999</v>
      </c>
      <c r="D66" s="276">
        <v>0</v>
      </c>
      <c r="E66" s="275">
        <v>0</v>
      </c>
      <c r="F66" s="276">
        <f>SUM(B66:E66)</f>
        <v>291.025</v>
      </c>
      <c r="G66" s="277">
        <f>F66/$F$9</f>
        <v>0.005289241592636669</v>
      </c>
      <c r="H66" s="274">
        <v>256.452</v>
      </c>
      <c r="I66" s="275">
        <v>504.285</v>
      </c>
      <c r="J66" s="276">
        <v>0</v>
      </c>
      <c r="K66" s="275">
        <v>42.676</v>
      </c>
      <c r="L66" s="276">
        <f>SUM(H66:K66)</f>
        <v>803.4130000000001</v>
      </c>
      <c r="M66" s="298">
        <f t="shared" si="19"/>
        <v>-0.6377641387430875</v>
      </c>
      <c r="N66" s="299">
        <v>2422.6420000000003</v>
      </c>
      <c r="O66" s="275">
        <v>1219.592</v>
      </c>
      <c r="P66" s="276">
        <v>61.62</v>
      </c>
      <c r="Q66" s="275">
        <v>296.819</v>
      </c>
      <c r="R66" s="276">
        <f>SUM(N66:Q66)</f>
        <v>4000.6730000000002</v>
      </c>
      <c r="S66" s="300">
        <f>R66/$R$9</f>
        <v>0.009249876303138328</v>
      </c>
      <c r="T66" s="274">
        <v>1987.645</v>
      </c>
      <c r="U66" s="275">
        <v>3315.9710000000005</v>
      </c>
      <c r="V66" s="276">
        <v>311.85600000000005</v>
      </c>
      <c r="W66" s="275">
        <v>162.913</v>
      </c>
      <c r="X66" s="276">
        <f>SUM(T66:W66)</f>
        <v>5778.385</v>
      </c>
      <c r="Y66" s="279">
        <f>IF(ISERROR(R66/X66-1),"         /0",IF(R66/X66&gt;5,"  *  ",(R66/X66-1)))</f>
        <v>-0.3076485903933366</v>
      </c>
    </row>
    <row r="67" spans="1:25" s="112" customFormat="1" ht="19.5" customHeight="1">
      <c r="A67" s="119" t="s">
        <v>52</v>
      </c>
      <c r="B67" s="116">
        <f>SUM(B68:B72)</f>
        <v>173.72</v>
      </c>
      <c r="C67" s="115">
        <f>SUM(C68:C72)</f>
        <v>7.52</v>
      </c>
      <c r="D67" s="114">
        <f>SUM(D68:D72)</f>
        <v>64.662</v>
      </c>
      <c r="E67" s="115">
        <f>SUM(E68:E72)</f>
        <v>82.642</v>
      </c>
      <c r="F67" s="114">
        <f>SUM(B67:E67)</f>
        <v>328.544</v>
      </c>
      <c r="G67" s="117">
        <f>F67/$F$9</f>
        <v>0.005971131654707402</v>
      </c>
      <c r="H67" s="116">
        <f>SUM(H68:H72)</f>
        <v>116.611</v>
      </c>
      <c r="I67" s="115">
        <f>SUM(I68:I72)</f>
        <v>22.666</v>
      </c>
      <c r="J67" s="114">
        <f>SUM(J68:J72)</f>
        <v>35.629999999999995</v>
      </c>
      <c r="K67" s="115">
        <f>SUM(K68:K72)</f>
        <v>12.304</v>
      </c>
      <c r="L67" s="114">
        <f>SUM(H67:K67)</f>
        <v>187.211</v>
      </c>
      <c r="M67" s="203">
        <f t="shared" si="19"/>
        <v>0.7549396135910815</v>
      </c>
      <c r="N67" s="205">
        <f>SUM(N68:N72)</f>
        <v>1388.922</v>
      </c>
      <c r="O67" s="115">
        <f>SUM(O68:O72)</f>
        <v>102.98000000000002</v>
      </c>
      <c r="P67" s="114">
        <f>SUM(P68:P72)</f>
        <v>501.97299999999996</v>
      </c>
      <c r="Q67" s="115">
        <f>SUM(Q68:Q72)</f>
        <v>209.35399999999998</v>
      </c>
      <c r="R67" s="114">
        <f t="shared" si="18"/>
        <v>2203.229</v>
      </c>
      <c r="S67" s="216">
        <f>R67/$R$9</f>
        <v>0.005094041856829376</v>
      </c>
      <c r="T67" s="116">
        <f>SUM(T68:T72)</f>
        <v>949.644</v>
      </c>
      <c r="U67" s="115">
        <f>SUM(U68:U72)</f>
        <v>206.82700000000003</v>
      </c>
      <c r="V67" s="114">
        <f>SUM(V68:V72)</f>
        <v>387.141</v>
      </c>
      <c r="W67" s="115">
        <f>SUM(W68:W72)</f>
        <v>148.97500000000002</v>
      </c>
      <c r="X67" s="114">
        <f>SUM(T67:W67)</f>
        <v>1692.587</v>
      </c>
      <c r="Y67" s="113">
        <f>IF(ISERROR(R67/X67-1),"         /0",IF(R67/X67&gt;5,"  *  ",(R67/X67-1)))</f>
        <v>0.30169320690753265</v>
      </c>
    </row>
    <row r="68" spans="1:25" ht="19.5" customHeight="1">
      <c r="A68" s="259" t="s">
        <v>176</v>
      </c>
      <c r="B68" s="260">
        <v>0</v>
      </c>
      <c r="C68" s="261">
        <v>1.292</v>
      </c>
      <c r="D68" s="262">
        <v>30.762</v>
      </c>
      <c r="E68" s="261">
        <v>55.985</v>
      </c>
      <c r="F68" s="262">
        <f>SUM(B68:E68)</f>
        <v>88.039</v>
      </c>
      <c r="G68" s="263">
        <f>F68/$F$9</f>
        <v>0.0016000671439709293</v>
      </c>
      <c r="H68" s="260"/>
      <c r="I68" s="261">
        <v>18.847</v>
      </c>
      <c r="J68" s="262"/>
      <c r="K68" s="261"/>
      <c r="L68" s="262">
        <f>SUM(H68:K68)</f>
        <v>18.847</v>
      </c>
      <c r="M68" s="292">
        <f t="shared" si="19"/>
        <v>3.6712474133814395</v>
      </c>
      <c r="N68" s="293">
        <v>343.50100000000003</v>
      </c>
      <c r="O68" s="261">
        <v>44.25300000000001</v>
      </c>
      <c r="P68" s="262">
        <v>139.90699999999998</v>
      </c>
      <c r="Q68" s="261">
        <v>103.71499999999999</v>
      </c>
      <c r="R68" s="262">
        <f t="shared" si="18"/>
        <v>631.3760000000001</v>
      </c>
      <c r="S68" s="294">
        <f>R68/$R$9</f>
        <v>0.0014597918652112444</v>
      </c>
      <c r="T68" s="260">
        <v>115.05999999999999</v>
      </c>
      <c r="U68" s="261">
        <v>141.55900000000003</v>
      </c>
      <c r="V68" s="262"/>
      <c r="W68" s="261"/>
      <c r="X68" s="262">
        <f>SUM(T68:W68)</f>
        <v>256.619</v>
      </c>
      <c r="Y68" s="265">
        <f>IF(ISERROR(R68/X68-1),"         /0",IF(R68/X68&gt;5,"  *  ",(R68/X68-1)))</f>
        <v>1.4603634181412914</v>
      </c>
    </row>
    <row r="69" spans="1:25" ht="19.5" customHeight="1">
      <c r="A69" s="400" t="s">
        <v>175</v>
      </c>
      <c r="B69" s="401">
        <v>71.484</v>
      </c>
      <c r="C69" s="402">
        <v>0.482</v>
      </c>
      <c r="D69" s="403">
        <v>0</v>
      </c>
      <c r="E69" s="402">
        <v>0</v>
      </c>
      <c r="F69" s="403">
        <f>SUM(B69:E69)</f>
        <v>71.966</v>
      </c>
      <c r="G69" s="406">
        <f>F69/$F$9</f>
        <v>0.001307947978543735</v>
      </c>
      <c r="H69" s="401">
        <v>69.59700000000001</v>
      </c>
      <c r="I69" s="402">
        <v>2.018</v>
      </c>
      <c r="J69" s="403"/>
      <c r="K69" s="402"/>
      <c r="L69" s="403">
        <f>SUM(H69:K69)</f>
        <v>71.61500000000001</v>
      </c>
      <c r="M69" s="705">
        <f>IF(ISERROR(F69/L69-1),"         /0",(F69/L69-1))</f>
        <v>0.004901207847517686</v>
      </c>
      <c r="N69" s="706">
        <v>402.259</v>
      </c>
      <c r="O69" s="402">
        <v>18.993</v>
      </c>
      <c r="P69" s="403"/>
      <c r="Q69" s="402"/>
      <c r="R69" s="403">
        <f>SUM(N69:Q69)</f>
        <v>421.252</v>
      </c>
      <c r="S69" s="707">
        <f>R69/$R$9</f>
        <v>0.000973968352937025</v>
      </c>
      <c r="T69" s="401">
        <v>287.945</v>
      </c>
      <c r="U69" s="402">
        <v>17.972</v>
      </c>
      <c r="V69" s="403"/>
      <c r="W69" s="402"/>
      <c r="X69" s="403">
        <f>SUM(T69:W69)</f>
        <v>305.917</v>
      </c>
      <c r="Y69" s="408">
        <f>IF(ISERROR(R69/X69-1),"         /0",IF(R69/X69&gt;5,"  *  ",(R69/X69-1)))</f>
        <v>0.3770140266804396</v>
      </c>
    </row>
    <row r="70" spans="1:25" ht="19.5" customHeight="1">
      <c r="A70" s="400" t="s">
        <v>207</v>
      </c>
      <c r="B70" s="401">
        <v>0</v>
      </c>
      <c r="C70" s="402">
        <v>0</v>
      </c>
      <c r="D70" s="403">
        <v>33.9</v>
      </c>
      <c r="E70" s="402">
        <v>26.657</v>
      </c>
      <c r="F70" s="403">
        <f>SUM(B70:E70)</f>
        <v>60.557</v>
      </c>
      <c r="G70" s="406">
        <f>F70/$F$9</f>
        <v>0.001100594805000597</v>
      </c>
      <c r="H70" s="401">
        <v>1.503</v>
      </c>
      <c r="I70" s="402">
        <v>0</v>
      </c>
      <c r="J70" s="403">
        <v>35.367</v>
      </c>
      <c r="K70" s="402">
        <v>6.086</v>
      </c>
      <c r="L70" s="403">
        <f>SUM(H70:K70)</f>
        <v>42.955999999999996</v>
      </c>
      <c r="M70" s="705">
        <f>IF(ISERROR(F70/L70-1),"         /0",(F70/L70-1))</f>
        <v>0.4097448552006706</v>
      </c>
      <c r="N70" s="706">
        <v>1.972</v>
      </c>
      <c r="O70" s="402">
        <v>0</v>
      </c>
      <c r="P70" s="403">
        <v>359.54499999999996</v>
      </c>
      <c r="Q70" s="402">
        <v>48.195</v>
      </c>
      <c r="R70" s="403">
        <f>SUM(N70:Q70)</f>
        <v>409.71199999999993</v>
      </c>
      <c r="S70" s="707">
        <f>R70/$R$9</f>
        <v>0.0009472869489486917</v>
      </c>
      <c r="T70" s="401">
        <v>104.544</v>
      </c>
      <c r="U70" s="402">
        <v>33.189</v>
      </c>
      <c r="V70" s="403">
        <v>349.629</v>
      </c>
      <c r="W70" s="402">
        <v>53.07899999999999</v>
      </c>
      <c r="X70" s="403">
        <f>SUM(T70:W70)</f>
        <v>540.441</v>
      </c>
      <c r="Y70" s="408">
        <f>IF(ISERROR(R70/X70-1),"         /0",IF(R70/X70&gt;5,"  *  ",(R70/X70-1)))</f>
        <v>-0.2418931946317916</v>
      </c>
    </row>
    <row r="71" spans="1:25" ht="19.5" customHeight="1">
      <c r="A71" s="400" t="s">
        <v>177</v>
      </c>
      <c r="B71" s="401">
        <v>50.176</v>
      </c>
      <c r="C71" s="402">
        <v>4.54</v>
      </c>
      <c r="D71" s="403">
        <v>0</v>
      </c>
      <c r="E71" s="402">
        <v>0</v>
      </c>
      <c r="F71" s="403">
        <f>SUM(B71:E71)</f>
        <v>54.716</v>
      </c>
      <c r="G71" s="406">
        <f>F71/$F$9</f>
        <v>0.0009944373953533476</v>
      </c>
      <c r="H71" s="401"/>
      <c r="I71" s="402"/>
      <c r="J71" s="403"/>
      <c r="K71" s="402"/>
      <c r="L71" s="403">
        <f>SUM(H71:K71)</f>
        <v>0</v>
      </c>
      <c r="M71" s="705" t="str">
        <f>IF(ISERROR(F71/L71-1),"         /0",(F71/L71-1))</f>
        <v>         /0</v>
      </c>
      <c r="N71" s="706">
        <v>206.36</v>
      </c>
      <c r="O71" s="402">
        <v>19.120000000000005</v>
      </c>
      <c r="P71" s="403"/>
      <c r="Q71" s="402"/>
      <c r="R71" s="403">
        <f>SUM(N71:Q71)</f>
        <v>225.48000000000002</v>
      </c>
      <c r="S71" s="707">
        <f>R71/$R$9</f>
        <v>0.0005213278138032351</v>
      </c>
      <c r="T71" s="401"/>
      <c r="U71" s="402"/>
      <c r="V71" s="403"/>
      <c r="W71" s="402"/>
      <c r="X71" s="403">
        <f>SUM(T71:W71)</f>
        <v>0</v>
      </c>
      <c r="Y71" s="408" t="str">
        <f>IF(ISERROR(R71/X71-1),"         /0",IF(R71/X71&gt;5,"  *  ",(R71/X71-1)))</f>
        <v>         /0</v>
      </c>
    </row>
    <row r="72" spans="1:25" ht="19.5" customHeight="1" thickBot="1">
      <c r="A72" s="266" t="s">
        <v>174</v>
      </c>
      <c r="B72" s="267">
        <v>52.06</v>
      </c>
      <c r="C72" s="268">
        <v>1.206</v>
      </c>
      <c r="D72" s="269">
        <v>0</v>
      </c>
      <c r="E72" s="268">
        <v>0</v>
      </c>
      <c r="F72" s="269">
        <f>SUM(B72:E72)</f>
        <v>53.266000000000005</v>
      </c>
      <c r="G72" s="270">
        <f>F72/$F$9</f>
        <v>0.0009680843318387934</v>
      </c>
      <c r="H72" s="267">
        <v>45.510999999999996</v>
      </c>
      <c r="I72" s="268">
        <v>1.801</v>
      </c>
      <c r="J72" s="269">
        <v>0.263</v>
      </c>
      <c r="K72" s="268">
        <v>6.218</v>
      </c>
      <c r="L72" s="269">
        <f>SUM(H72:K72)</f>
        <v>53.79299999999999</v>
      </c>
      <c r="M72" s="295">
        <f>IF(ISERROR(F72/L72-1),"         /0",(F72/L72-1))</f>
        <v>-0.00979681371182095</v>
      </c>
      <c r="N72" s="296">
        <v>434.83000000000004</v>
      </c>
      <c r="O72" s="268">
        <v>20.613999999999997</v>
      </c>
      <c r="P72" s="269">
        <v>2.5210000000000004</v>
      </c>
      <c r="Q72" s="268">
        <v>57.444</v>
      </c>
      <c r="R72" s="269">
        <f>SUM(N72:Q72)</f>
        <v>515.409</v>
      </c>
      <c r="S72" s="297">
        <f>R72/$R$9</f>
        <v>0.0011916668759291804</v>
      </c>
      <c r="T72" s="267">
        <v>442.09499999999997</v>
      </c>
      <c r="U72" s="268">
        <v>14.107</v>
      </c>
      <c r="V72" s="269">
        <v>37.512</v>
      </c>
      <c r="W72" s="268">
        <v>95.89600000000002</v>
      </c>
      <c r="X72" s="269">
        <f>SUM(T72:W72)</f>
        <v>589.61</v>
      </c>
      <c r="Y72" s="272">
        <f>IF(ISERROR(R72/X72-1),"         /0",IF(R72/X72&gt;5,"  *  ",(R72/X72-1)))</f>
        <v>-0.12584759417241909</v>
      </c>
    </row>
    <row r="73" spans="1:25" s="162" customFormat="1" ht="19.5" customHeight="1" thickBot="1">
      <c r="A73" s="168" t="s">
        <v>51</v>
      </c>
      <c r="B73" s="166">
        <v>31.253000000000004</v>
      </c>
      <c r="C73" s="165">
        <v>1.2429999999999999</v>
      </c>
      <c r="D73" s="164">
        <v>0</v>
      </c>
      <c r="E73" s="165">
        <v>0.05</v>
      </c>
      <c r="F73" s="164">
        <f>SUM(B73:E73)</f>
        <v>32.546</v>
      </c>
      <c r="G73" s="167">
        <f>F73/$F$9</f>
        <v>0.000591508141479093</v>
      </c>
      <c r="H73" s="166">
        <v>29.958</v>
      </c>
      <c r="I73" s="165">
        <v>0.44099999999999995</v>
      </c>
      <c r="J73" s="164">
        <v>0</v>
      </c>
      <c r="K73" s="165">
        <v>0</v>
      </c>
      <c r="L73" s="164">
        <f>SUM(H73:K73)</f>
        <v>30.398999999999997</v>
      </c>
      <c r="M73" s="204">
        <f t="shared" si="19"/>
        <v>0.07062732326721277</v>
      </c>
      <c r="N73" s="206">
        <v>295.375</v>
      </c>
      <c r="O73" s="165">
        <v>2.9829999999999997</v>
      </c>
      <c r="P73" s="164"/>
      <c r="Q73" s="165">
        <v>0.05</v>
      </c>
      <c r="R73" s="164">
        <f>SUM(N73:Q73)</f>
        <v>298.408</v>
      </c>
      <c r="S73" s="217">
        <f>R73/$R$9</f>
        <v>0.000689943189025172</v>
      </c>
      <c r="T73" s="166">
        <v>389.176</v>
      </c>
      <c r="U73" s="165">
        <v>7.490000000000001</v>
      </c>
      <c r="V73" s="164">
        <v>0.145</v>
      </c>
      <c r="W73" s="165">
        <v>0.06</v>
      </c>
      <c r="X73" s="164">
        <f>SUM(T73:W73)</f>
        <v>396.871</v>
      </c>
      <c r="Y73" s="163">
        <f>IF(ISERROR(R73/X73-1),"         /0",IF(R73/X73&gt;5,"  *  ",(R73/X73-1)))</f>
        <v>-0.24809824854927665</v>
      </c>
    </row>
    <row r="74" ht="9" customHeight="1" thickTop="1">
      <c r="A74" s="78"/>
    </row>
    <row r="75" ht="14.25">
      <c r="A75" s="78" t="s">
        <v>50</v>
      </c>
    </row>
    <row r="76" ht="14.25">
      <c r="A76" s="79" t="s">
        <v>27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74:Y65536 M74:M65536 Y3 M3">
    <cfRule type="cellIs" priority="4" dxfId="95" operator="lessThan" stopIfTrue="1">
      <formula>0</formula>
    </cfRule>
  </conditionalFormatting>
  <conditionalFormatting sqref="Y9:Y73 M9:M73">
    <cfRule type="cellIs" priority="5" dxfId="95" operator="lessThan" stopIfTrue="1">
      <formula>0</formula>
    </cfRule>
    <cfRule type="cellIs" priority="6" dxfId="97" operator="greaterThanOrEqual" stopIfTrue="1">
      <formula>0</formula>
    </cfRule>
  </conditionalFormatting>
  <conditionalFormatting sqref="M5 Y5 Y7:Y8 M7:M8">
    <cfRule type="cellIs" priority="2" dxfId="95" operator="lessThan" stopIfTrue="1">
      <formula>0</formula>
    </cfRule>
  </conditionalFormatting>
  <conditionalFormatting sqref="M6 Y6">
    <cfRule type="cellIs" priority="1" dxfId="95" operator="lessThan" stopIfTrue="1">
      <formula>0</formula>
    </cfRule>
  </conditionalFormatting>
  <hyperlinks>
    <hyperlink ref="X1:Y1" location="INDICE!A1" display="Volver al Indice"/>
  </hyperlinks>
  <printOptions/>
  <pageMargins left="0.1968503937007874" right="0.2362204724409449" top="0.35433070866141736" bottom="0.1968503937007874" header="0.15748031496062992" footer="0.15748031496062992"/>
  <pageSetup horizontalDpi="600" verticalDpi="600" orientation="landscape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Z68"/>
  <sheetViews>
    <sheetView showGridLines="0" zoomScale="75" zoomScaleNormal="75" zoomScalePageLayoutView="0" workbookViewId="0" topLeftCell="A4">
      <selection activeCell="L14" sqref="L14"/>
    </sheetView>
  </sheetViews>
  <sheetFormatPr defaultColWidth="8.00390625" defaultRowHeight="15"/>
  <cols>
    <col min="1" max="1" width="25.421875" style="79" customWidth="1"/>
    <col min="2" max="2" width="39.421875" style="79" customWidth="1"/>
    <col min="3" max="3" width="12.421875" style="79" customWidth="1"/>
    <col min="4" max="4" width="12.421875" style="79" bestFit="1" customWidth="1"/>
    <col min="5" max="5" width="9.140625" style="79" bestFit="1" customWidth="1"/>
    <col min="6" max="6" width="11.421875" style="79" bestFit="1" customWidth="1"/>
    <col min="7" max="7" width="11.7109375" style="79" customWidth="1"/>
    <col min="8" max="8" width="10.421875" style="79" customWidth="1"/>
    <col min="9" max="10" width="12.7109375" style="79" bestFit="1" customWidth="1"/>
    <col min="11" max="11" width="9.7109375" style="79" bestFit="1" customWidth="1"/>
    <col min="12" max="12" width="10.57421875" style="79" bestFit="1" customWidth="1"/>
    <col min="13" max="13" width="12.7109375" style="79" bestFit="1" customWidth="1"/>
    <col min="14" max="14" width="9.421875" style="79" customWidth="1"/>
    <col min="15" max="16" width="13.00390625" style="79" bestFit="1" customWidth="1"/>
    <col min="17" max="18" width="10.57421875" style="79" bestFit="1" customWidth="1"/>
    <col min="19" max="19" width="13.00390625" style="79" bestFit="1" customWidth="1"/>
    <col min="20" max="20" width="10.57421875" style="79" customWidth="1"/>
    <col min="21" max="22" width="13.140625" style="79" bestFit="1" customWidth="1"/>
    <col min="23" max="23" width="10.28125" style="79" customWidth="1"/>
    <col min="24" max="24" width="10.8515625" style="79" bestFit="1" customWidth="1"/>
    <col min="25" max="25" width="13.00390625" style="79" bestFit="1" customWidth="1"/>
    <col min="26" max="26" width="9.8515625" style="79" bestFit="1" customWidth="1"/>
    <col min="27" max="16384" width="8.00390625" style="79" customWidth="1"/>
  </cols>
  <sheetData>
    <row r="1" spans="1:26" ht="21" thickBot="1">
      <c r="A1" s="257" t="s">
        <v>118</v>
      </c>
      <c r="B1" s="258"/>
      <c r="C1" s="258"/>
      <c r="D1" s="258"/>
      <c r="E1" s="258"/>
      <c r="Y1" s="674" t="s">
        <v>26</v>
      </c>
      <c r="Z1" s="675"/>
    </row>
    <row r="2" ht="9.75" customHeight="1" thickBot="1"/>
    <row r="3" spans="1:26" ht="24.75" customHeight="1" thickTop="1">
      <c r="A3" s="586" t="s">
        <v>115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7"/>
      <c r="Q3" s="587"/>
      <c r="R3" s="587"/>
      <c r="S3" s="587"/>
      <c r="T3" s="587"/>
      <c r="U3" s="587"/>
      <c r="V3" s="587"/>
      <c r="W3" s="587"/>
      <c r="X3" s="587"/>
      <c r="Y3" s="587"/>
      <c r="Z3" s="588"/>
    </row>
    <row r="4" spans="1:26" ht="21" customHeight="1" thickBot="1">
      <c r="A4" s="598" t="s">
        <v>42</v>
      </c>
      <c r="B4" s="599"/>
      <c r="C4" s="599"/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599"/>
      <c r="P4" s="599"/>
      <c r="Q4" s="599"/>
      <c r="R4" s="599"/>
      <c r="S4" s="599"/>
      <c r="T4" s="599"/>
      <c r="U4" s="599"/>
      <c r="V4" s="599"/>
      <c r="W4" s="599"/>
      <c r="X4" s="599"/>
      <c r="Y4" s="599"/>
      <c r="Z4" s="600"/>
    </row>
    <row r="5" spans="1:26" s="98" customFormat="1" ht="19.5" customHeight="1" thickBot="1" thickTop="1">
      <c r="A5" s="665" t="s">
        <v>116</v>
      </c>
      <c r="B5" s="665" t="s">
        <v>117</v>
      </c>
      <c r="C5" s="575" t="s">
        <v>34</v>
      </c>
      <c r="D5" s="576"/>
      <c r="E5" s="576"/>
      <c r="F5" s="576"/>
      <c r="G5" s="576"/>
      <c r="H5" s="576"/>
      <c r="I5" s="576"/>
      <c r="J5" s="576"/>
      <c r="K5" s="577"/>
      <c r="L5" s="577"/>
      <c r="M5" s="577"/>
      <c r="N5" s="578"/>
      <c r="O5" s="579" t="s">
        <v>33</v>
      </c>
      <c r="P5" s="576"/>
      <c r="Q5" s="576"/>
      <c r="R5" s="576"/>
      <c r="S5" s="576"/>
      <c r="T5" s="576"/>
      <c r="U5" s="576"/>
      <c r="V5" s="576"/>
      <c r="W5" s="576"/>
      <c r="X5" s="576"/>
      <c r="Y5" s="576"/>
      <c r="Z5" s="578"/>
    </row>
    <row r="6" spans="1:26" s="97" customFormat="1" ht="26.25" customHeight="1" thickBot="1">
      <c r="A6" s="666"/>
      <c r="B6" s="666"/>
      <c r="C6" s="676" t="s">
        <v>155</v>
      </c>
      <c r="D6" s="670"/>
      <c r="E6" s="670"/>
      <c r="F6" s="670"/>
      <c r="G6" s="671"/>
      <c r="H6" s="672" t="s">
        <v>32</v>
      </c>
      <c r="I6" s="676" t="s">
        <v>156</v>
      </c>
      <c r="J6" s="670"/>
      <c r="K6" s="670"/>
      <c r="L6" s="670"/>
      <c r="M6" s="671"/>
      <c r="N6" s="672" t="s">
        <v>31</v>
      </c>
      <c r="O6" s="669" t="s">
        <v>157</v>
      </c>
      <c r="P6" s="670"/>
      <c r="Q6" s="670"/>
      <c r="R6" s="670"/>
      <c r="S6" s="671"/>
      <c r="T6" s="672" t="s">
        <v>32</v>
      </c>
      <c r="U6" s="669" t="s">
        <v>158</v>
      </c>
      <c r="V6" s="670"/>
      <c r="W6" s="670"/>
      <c r="X6" s="670"/>
      <c r="Y6" s="671"/>
      <c r="Z6" s="672" t="s">
        <v>31</v>
      </c>
    </row>
    <row r="7" spans="1:26" s="92" customFormat="1" ht="26.25" customHeight="1">
      <c r="A7" s="667"/>
      <c r="B7" s="667"/>
      <c r="C7" s="595" t="s">
        <v>20</v>
      </c>
      <c r="D7" s="596"/>
      <c r="E7" s="593" t="s">
        <v>19</v>
      </c>
      <c r="F7" s="594"/>
      <c r="G7" s="580" t="s">
        <v>15</v>
      </c>
      <c r="H7" s="573"/>
      <c r="I7" s="595" t="s">
        <v>20</v>
      </c>
      <c r="J7" s="596"/>
      <c r="K7" s="593" t="s">
        <v>19</v>
      </c>
      <c r="L7" s="594"/>
      <c r="M7" s="580" t="s">
        <v>15</v>
      </c>
      <c r="N7" s="573"/>
      <c r="O7" s="596" t="s">
        <v>20</v>
      </c>
      <c r="P7" s="596"/>
      <c r="Q7" s="601" t="s">
        <v>19</v>
      </c>
      <c r="R7" s="596"/>
      <c r="S7" s="580" t="s">
        <v>15</v>
      </c>
      <c r="T7" s="573"/>
      <c r="U7" s="602" t="s">
        <v>20</v>
      </c>
      <c r="V7" s="594"/>
      <c r="W7" s="593" t="s">
        <v>19</v>
      </c>
      <c r="X7" s="597"/>
      <c r="Y7" s="580" t="s">
        <v>15</v>
      </c>
      <c r="Z7" s="573"/>
    </row>
    <row r="8" spans="1:26" s="92" customFormat="1" ht="31.5" thickBot="1">
      <c r="A8" s="668"/>
      <c r="B8" s="668"/>
      <c r="C8" s="95" t="s">
        <v>17</v>
      </c>
      <c r="D8" s="93" t="s">
        <v>16</v>
      </c>
      <c r="E8" s="94" t="s">
        <v>17</v>
      </c>
      <c r="F8" s="93" t="s">
        <v>16</v>
      </c>
      <c r="G8" s="581"/>
      <c r="H8" s="673"/>
      <c r="I8" s="95" t="s">
        <v>17</v>
      </c>
      <c r="J8" s="93" t="s">
        <v>16</v>
      </c>
      <c r="K8" s="94" t="s">
        <v>17</v>
      </c>
      <c r="L8" s="93" t="s">
        <v>16</v>
      </c>
      <c r="M8" s="581"/>
      <c r="N8" s="673"/>
      <c r="O8" s="96" t="s">
        <v>17</v>
      </c>
      <c r="P8" s="93" t="s">
        <v>16</v>
      </c>
      <c r="Q8" s="94" t="s">
        <v>17</v>
      </c>
      <c r="R8" s="93" t="s">
        <v>16</v>
      </c>
      <c r="S8" s="581"/>
      <c r="T8" s="673"/>
      <c r="U8" s="95" t="s">
        <v>17</v>
      </c>
      <c r="V8" s="93" t="s">
        <v>16</v>
      </c>
      <c r="W8" s="94" t="s">
        <v>17</v>
      </c>
      <c r="X8" s="93" t="s">
        <v>16</v>
      </c>
      <c r="Y8" s="581"/>
      <c r="Z8" s="673"/>
    </row>
    <row r="9" spans="1:26" s="716" customFormat="1" ht="18" customHeight="1" thickBot="1" thickTop="1">
      <c r="A9" s="726" t="s">
        <v>22</v>
      </c>
      <c r="B9" s="727"/>
      <c r="C9" s="728">
        <f>SUM(C10:C66)</f>
        <v>2055213</v>
      </c>
      <c r="D9" s="729">
        <f>SUM(D10:D66)</f>
        <v>2055213</v>
      </c>
      <c r="E9" s="730">
        <f>SUM(E10:E66)</f>
        <v>84983</v>
      </c>
      <c r="F9" s="729">
        <f>SUM(F10:F66)</f>
        <v>84983</v>
      </c>
      <c r="G9" s="731">
        <f>SUM(C9:F9)</f>
        <v>4280392</v>
      </c>
      <c r="H9" s="732">
        <f aca="true" t="shared" si="0" ref="H9:H15">G9/$G$9</f>
        <v>1</v>
      </c>
      <c r="I9" s="733">
        <f>SUM(I10:I66)</f>
        <v>2004188</v>
      </c>
      <c r="J9" s="729">
        <f>SUM(J10:J66)</f>
        <v>2004188</v>
      </c>
      <c r="K9" s="730">
        <f>SUM(K10:K66)</f>
        <v>62894</v>
      </c>
      <c r="L9" s="729">
        <f>SUM(L10:L66)</f>
        <v>62894</v>
      </c>
      <c r="M9" s="731">
        <f aca="true" t="shared" si="1" ref="M9:M15">SUM(I9:L9)</f>
        <v>4134164</v>
      </c>
      <c r="N9" s="734">
        <f aca="true" t="shared" si="2" ref="N9:N15">IF(ISERROR(G9/M9-1),"         /0",(G9/M9-1))</f>
        <v>0.03537063357912262</v>
      </c>
      <c r="O9" s="735">
        <f>SUM(O10:O66)</f>
        <v>15492987</v>
      </c>
      <c r="P9" s="729">
        <f>SUM(P10:P66)</f>
        <v>15492987</v>
      </c>
      <c r="Q9" s="730">
        <f>SUM(Q10:Q66)</f>
        <v>560387</v>
      </c>
      <c r="R9" s="729">
        <f>SUM(R10:R66)</f>
        <v>560387</v>
      </c>
      <c r="S9" s="731">
        <f aca="true" t="shared" si="3" ref="S9:S15">SUM(O9:R9)</f>
        <v>32106748</v>
      </c>
      <c r="T9" s="732">
        <f aca="true" t="shared" si="4" ref="T9:T15">S9/$S$9</f>
        <v>1</v>
      </c>
      <c r="U9" s="733">
        <f>SUM(U10:U66)</f>
        <v>15184313</v>
      </c>
      <c r="V9" s="729">
        <f>SUM(V10:V66)</f>
        <v>15184313</v>
      </c>
      <c r="W9" s="730">
        <f>SUM(W10:W66)</f>
        <v>508998</v>
      </c>
      <c r="X9" s="729">
        <f>SUM(X10:X66)</f>
        <v>508998</v>
      </c>
      <c r="Y9" s="731">
        <f aca="true" t="shared" si="5" ref="Y9:Y15">SUM(U9:X9)</f>
        <v>31386622</v>
      </c>
      <c r="Z9" s="736">
        <f>IF(ISERROR(S9/Y9-1),"         /0",(S9/Y9-1))</f>
        <v>0.022943724240219288</v>
      </c>
    </row>
    <row r="10" spans="1:26" ht="21" customHeight="1" thickTop="1">
      <c r="A10" s="309" t="s">
        <v>397</v>
      </c>
      <c r="B10" s="310" t="s">
        <v>398</v>
      </c>
      <c r="C10" s="311">
        <v>716548</v>
      </c>
      <c r="D10" s="312">
        <v>739510</v>
      </c>
      <c r="E10" s="313">
        <v>14124</v>
      </c>
      <c r="F10" s="312">
        <v>13519</v>
      </c>
      <c r="G10" s="314">
        <f aca="true" t="shared" si="6" ref="G10:G66">SUM(C10:F10)</f>
        <v>1483701</v>
      </c>
      <c r="H10" s="315">
        <f t="shared" si="0"/>
        <v>0.34662736497031116</v>
      </c>
      <c r="I10" s="316">
        <v>714620</v>
      </c>
      <c r="J10" s="312">
        <v>727188</v>
      </c>
      <c r="K10" s="313">
        <v>8372</v>
      </c>
      <c r="L10" s="312">
        <v>8387</v>
      </c>
      <c r="M10" s="314">
        <f t="shared" si="1"/>
        <v>1458567</v>
      </c>
      <c r="N10" s="317">
        <f t="shared" si="2"/>
        <v>0.01723198180131602</v>
      </c>
      <c r="O10" s="311">
        <v>5462618</v>
      </c>
      <c r="P10" s="312">
        <v>5634927</v>
      </c>
      <c r="Q10" s="313">
        <v>97848</v>
      </c>
      <c r="R10" s="312">
        <v>97934</v>
      </c>
      <c r="S10" s="314">
        <f t="shared" si="3"/>
        <v>11293327</v>
      </c>
      <c r="T10" s="315">
        <f t="shared" si="4"/>
        <v>0.35174309774381385</v>
      </c>
      <c r="U10" s="316">
        <v>5434686</v>
      </c>
      <c r="V10" s="312">
        <v>5578903</v>
      </c>
      <c r="W10" s="313">
        <v>92156</v>
      </c>
      <c r="X10" s="312">
        <v>92670</v>
      </c>
      <c r="Y10" s="314">
        <f t="shared" si="5"/>
        <v>11198415</v>
      </c>
      <c r="Z10" s="318">
        <f aca="true" t="shared" si="7" ref="Z10:Z15">IF(ISERROR(S10/Y10-1),"         /0",IF(S10/Y10&gt;5,"  *  ",(S10/Y10-1)))</f>
        <v>0.00847548514678187</v>
      </c>
    </row>
    <row r="11" spans="1:26" ht="21" customHeight="1">
      <c r="A11" s="319" t="s">
        <v>399</v>
      </c>
      <c r="B11" s="320" t="s">
        <v>400</v>
      </c>
      <c r="C11" s="321">
        <v>263564</v>
      </c>
      <c r="D11" s="322">
        <v>257986</v>
      </c>
      <c r="E11" s="323">
        <v>4003</v>
      </c>
      <c r="F11" s="322">
        <v>3508</v>
      </c>
      <c r="G11" s="324">
        <f t="shared" si="6"/>
        <v>529061</v>
      </c>
      <c r="H11" s="325">
        <f t="shared" si="0"/>
        <v>0.12360106270640633</v>
      </c>
      <c r="I11" s="326">
        <v>245758</v>
      </c>
      <c r="J11" s="322">
        <v>242248</v>
      </c>
      <c r="K11" s="323">
        <v>2175</v>
      </c>
      <c r="L11" s="322">
        <v>2180</v>
      </c>
      <c r="M11" s="324">
        <f t="shared" si="1"/>
        <v>492361</v>
      </c>
      <c r="N11" s="327">
        <f t="shared" si="2"/>
        <v>0.07453880384514622</v>
      </c>
      <c r="O11" s="321">
        <v>1995310</v>
      </c>
      <c r="P11" s="322">
        <v>1976563</v>
      </c>
      <c r="Q11" s="323">
        <v>23792</v>
      </c>
      <c r="R11" s="322">
        <v>23886</v>
      </c>
      <c r="S11" s="324">
        <f t="shared" si="3"/>
        <v>4019551</v>
      </c>
      <c r="T11" s="325">
        <f t="shared" si="4"/>
        <v>0.1251933394188661</v>
      </c>
      <c r="U11" s="326">
        <v>1852869</v>
      </c>
      <c r="V11" s="322">
        <v>1848582</v>
      </c>
      <c r="W11" s="323">
        <v>19038</v>
      </c>
      <c r="X11" s="322">
        <v>20184</v>
      </c>
      <c r="Y11" s="324">
        <f t="shared" si="5"/>
        <v>3740673</v>
      </c>
      <c r="Z11" s="328">
        <f t="shared" si="7"/>
        <v>0.07455289462618087</v>
      </c>
    </row>
    <row r="12" spans="1:26" ht="21" customHeight="1">
      <c r="A12" s="319" t="s">
        <v>401</v>
      </c>
      <c r="B12" s="320" t="s">
        <v>402</v>
      </c>
      <c r="C12" s="321">
        <v>184971</v>
      </c>
      <c r="D12" s="322">
        <v>184466</v>
      </c>
      <c r="E12" s="323">
        <v>4561</v>
      </c>
      <c r="F12" s="322">
        <v>4772</v>
      </c>
      <c r="G12" s="324">
        <f t="shared" si="6"/>
        <v>378770</v>
      </c>
      <c r="H12" s="325">
        <f t="shared" si="0"/>
        <v>0.08848955890021287</v>
      </c>
      <c r="I12" s="326">
        <v>190444</v>
      </c>
      <c r="J12" s="322">
        <v>192122</v>
      </c>
      <c r="K12" s="323">
        <v>4563</v>
      </c>
      <c r="L12" s="322">
        <v>4952</v>
      </c>
      <c r="M12" s="324">
        <f t="shared" si="1"/>
        <v>392081</v>
      </c>
      <c r="N12" s="327">
        <f t="shared" si="2"/>
        <v>-0.033949617553515776</v>
      </c>
      <c r="O12" s="321">
        <v>1408793</v>
      </c>
      <c r="P12" s="322">
        <v>1387774</v>
      </c>
      <c r="Q12" s="323">
        <v>31713</v>
      </c>
      <c r="R12" s="322">
        <v>30599</v>
      </c>
      <c r="S12" s="324">
        <f t="shared" si="3"/>
        <v>2858879</v>
      </c>
      <c r="T12" s="325">
        <f t="shared" si="4"/>
        <v>0.08904293265702276</v>
      </c>
      <c r="U12" s="326">
        <v>1411862</v>
      </c>
      <c r="V12" s="322">
        <v>1391523</v>
      </c>
      <c r="W12" s="323">
        <v>32643</v>
      </c>
      <c r="X12" s="322">
        <v>34626</v>
      </c>
      <c r="Y12" s="324">
        <f t="shared" si="5"/>
        <v>2870654</v>
      </c>
      <c r="Z12" s="328">
        <f t="shared" si="7"/>
        <v>-0.004101852748537471</v>
      </c>
    </row>
    <row r="13" spans="1:26" ht="21" customHeight="1">
      <c r="A13" s="319" t="s">
        <v>403</v>
      </c>
      <c r="B13" s="320" t="s">
        <v>404</v>
      </c>
      <c r="C13" s="321">
        <v>177171</v>
      </c>
      <c r="D13" s="322">
        <v>177273</v>
      </c>
      <c r="E13" s="323">
        <v>2165</v>
      </c>
      <c r="F13" s="322">
        <v>1928</v>
      </c>
      <c r="G13" s="324">
        <f t="shared" si="6"/>
        <v>358537</v>
      </c>
      <c r="H13" s="325">
        <f t="shared" si="0"/>
        <v>0.08376265538296493</v>
      </c>
      <c r="I13" s="326">
        <v>156158</v>
      </c>
      <c r="J13" s="322">
        <v>158229</v>
      </c>
      <c r="K13" s="323">
        <v>616</v>
      </c>
      <c r="L13" s="322">
        <v>419</v>
      </c>
      <c r="M13" s="324">
        <f t="shared" si="1"/>
        <v>315422</v>
      </c>
      <c r="N13" s="327">
        <f t="shared" si="2"/>
        <v>0.1366898948075912</v>
      </c>
      <c r="O13" s="321">
        <v>1314930</v>
      </c>
      <c r="P13" s="322">
        <v>1300480</v>
      </c>
      <c r="Q13" s="323">
        <v>7824</v>
      </c>
      <c r="R13" s="322">
        <v>8823</v>
      </c>
      <c r="S13" s="324">
        <f t="shared" si="3"/>
        <v>2632057</v>
      </c>
      <c r="T13" s="325">
        <f t="shared" si="4"/>
        <v>0.08197831184896084</v>
      </c>
      <c r="U13" s="326">
        <v>1189147</v>
      </c>
      <c r="V13" s="322">
        <v>1183506</v>
      </c>
      <c r="W13" s="323">
        <v>3548</v>
      </c>
      <c r="X13" s="322">
        <v>3413</v>
      </c>
      <c r="Y13" s="324">
        <f t="shared" si="5"/>
        <v>2379614</v>
      </c>
      <c r="Z13" s="328">
        <f t="shared" si="7"/>
        <v>0.10608569288968717</v>
      </c>
    </row>
    <row r="14" spans="1:26" ht="21" customHeight="1">
      <c r="A14" s="319" t="s">
        <v>405</v>
      </c>
      <c r="B14" s="320" t="s">
        <v>406</v>
      </c>
      <c r="C14" s="321">
        <v>86899</v>
      </c>
      <c r="D14" s="322">
        <v>86590</v>
      </c>
      <c r="E14" s="323">
        <v>16077</v>
      </c>
      <c r="F14" s="322">
        <v>16334</v>
      </c>
      <c r="G14" s="324">
        <f t="shared" si="6"/>
        <v>205900</v>
      </c>
      <c r="H14" s="325">
        <f t="shared" si="0"/>
        <v>0.048103070933690185</v>
      </c>
      <c r="I14" s="326">
        <v>73296</v>
      </c>
      <c r="J14" s="322">
        <v>70481</v>
      </c>
      <c r="K14" s="323">
        <v>12018</v>
      </c>
      <c r="L14" s="322">
        <v>12359</v>
      </c>
      <c r="M14" s="324">
        <f t="shared" si="1"/>
        <v>168154</v>
      </c>
      <c r="N14" s="327">
        <f t="shared" si="2"/>
        <v>0.2244728046909381</v>
      </c>
      <c r="O14" s="321">
        <v>619327</v>
      </c>
      <c r="P14" s="322">
        <v>617157</v>
      </c>
      <c r="Q14" s="323">
        <v>120003</v>
      </c>
      <c r="R14" s="322">
        <v>119400</v>
      </c>
      <c r="S14" s="324">
        <f t="shared" si="3"/>
        <v>1475887</v>
      </c>
      <c r="T14" s="325">
        <f t="shared" si="4"/>
        <v>0.04596812483157746</v>
      </c>
      <c r="U14" s="326">
        <v>545999</v>
      </c>
      <c r="V14" s="322">
        <v>541202</v>
      </c>
      <c r="W14" s="323">
        <v>116643</v>
      </c>
      <c r="X14" s="322">
        <v>113712</v>
      </c>
      <c r="Y14" s="324">
        <f t="shared" si="5"/>
        <v>1317556</v>
      </c>
      <c r="Z14" s="328">
        <f t="shared" si="7"/>
        <v>0.1201702242637126</v>
      </c>
    </row>
    <row r="15" spans="1:26" ht="21" customHeight="1">
      <c r="A15" s="319" t="s">
        <v>407</v>
      </c>
      <c r="B15" s="320" t="s">
        <v>408</v>
      </c>
      <c r="C15" s="321">
        <v>99446</v>
      </c>
      <c r="D15" s="322">
        <v>99586</v>
      </c>
      <c r="E15" s="323">
        <v>2942</v>
      </c>
      <c r="F15" s="322">
        <v>3398</v>
      </c>
      <c r="G15" s="324">
        <f t="shared" si="6"/>
        <v>205372</v>
      </c>
      <c r="H15" s="325">
        <f t="shared" si="0"/>
        <v>0.04797971774547752</v>
      </c>
      <c r="I15" s="326">
        <v>107256</v>
      </c>
      <c r="J15" s="322">
        <v>109161</v>
      </c>
      <c r="K15" s="323">
        <v>927</v>
      </c>
      <c r="L15" s="322">
        <v>818</v>
      </c>
      <c r="M15" s="324">
        <f t="shared" si="1"/>
        <v>218162</v>
      </c>
      <c r="N15" s="327">
        <f t="shared" si="2"/>
        <v>-0.05862615854273434</v>
      </c>
      <c r="O15" s="321">
        <v>779627</v>
      </c>
      <c r="P15" s="322">
        <v>772741</v>
      </c>
      <c r="Q15" s="323">
        <v>21710</v>
      </c>
      <c r="R15" s="322">
        <v>23566</v>
      </c>
      <c r="S15" s="324">
        <f t="shared" si="3"/>
        <v>1597644</v>
      </c>
      <c r="T15" s="325">
        <f t="shared" si="4"/>
        <v>0.04976038059039801</v>
      </c>
      <c r="U15" s="326">
        <v>848592</v>
      </c>
      <c r="V15" s="322">
        <v>828879</v>
      </c>
      <c r="W15" s="323">
        <v>9811</v>
      </c>
      <c r="X15" s="322">
        <v>10760</v>
      </c>
      <c r="Y15" s="324">
        <f t="shared" si="5"/>
        <v>1698042</v>
      </c>
      <c r="Z15" s="328">
        <f t="shared" si="7"/>
        <v>-0.05912574600628251</v>
      </c>
    </row>
    <row r="16" spans="1:26" ht="21" customHeight="1">
      <c r="A16" s="319" t="s">
        <v>409</v>
      </c>
      <c r="B16" s="320" t="s">
        <v>410</v>
      </c>
      <c r="C16" s="321">
        <v>79830</v>
      </c>
      <c r="D16" s="322">
        <v>75605</v>
      </c>
      <c r="E16" s="323">
        <v>67</v>
      </c>
      <c r="F16" s="322">
        <v>108</v>
      </c>
      <c r="G16" s="324">
        <f t="shared" si="6"/>
        <v>155610</v>
      </c>
      <c r="H16" s="325">
        <f>G16/$G$9</f>
        <v>0.036354147003358574</v>
      </c>
      <c r="I16" s="326">
        <v>65496</v>
      </c>
      <c r="J16" s="322">
        <v>64053</v>
      </c>
      <c r="K16" s="323">
        <v>0</v>
      </c>
      <c r="L16" s="322">
        <v>16</v>
      </c>
      <c r="M16" s="324">
        <f>SUM(I16:L16)</f>
        <v>129565</v>
      </c>
      <c r="N16" s="327">
        <f>IF(ISERROR(G16/M16-1),"         /0",(G16/M16-1))</f>
        <v>0.20101879365569397</v>
      </c>
      <c r="O16" s="321">
        <v>564750</v>
      </c>
      <c r="P16" s="322">
        <v>545114</v>
      </c>
      <c r="Q16" s="323">
        <v>1830</v>
      </c>
      <c r="R16" s="322">
        <v>2278</v>
      </c>
      <c r="S16" s="324">
        <f>SUM(O16:R16)</f>
        <v>1113972</v>
      </c>
      <c r="T16" s="325">
        <f>S16/$S$9</f>
        <v>0.0346958838684005</v>
      </c>
      <c r="U16" s="326">
        <v>484600</v>
      </c>
      <c r="V16" s="322">
        <v>477770</v>
      </c>
      <c r="W16" s="323">
        <v>3089</v>
      </c>
      <c r="X16" s="322">
        <v>2571</v>
      </c>
      <c r="Y16" s="324">
        <f>SUM(U16:X16)</f>
        <v>968030</v>
      </c>
      <c r="Z16" s="328">
        <f>IF(ISERROR(S16/Y16-1),"         /0",IF(S16/Y16&gt;5,"  *  ",(S16/Y16-1)))</f>
        <v>0.15076185655403251</v>
      </c>
    </row>
    <row r="17" spans="1:26" ht="21" customHeight="1">
      <c r="A17" s="319" t="s">
        <v>411</v>
      </c>
      <c r="B17" s="320" t="s">
        <v>412</v>
      </c>
      <c r="C17" s="321">
        <v>66336</v>
      </c>
      <c r="D17" s="322">
        <v>65296</v>
      </c>
      <c r="E17" s="323">
        <v>1629</v>
      </c>
      <c r="F17" s="322">
        <v>1526</v>
      </c>
      <c r="G17" s="324">
        <f t="shared" si="6"/>
        <v>134787</v>
      </c>
      <c r="H17" s="325">
        <f>G17/$G$9</f>
        <v>0.03148940564322146</v>
      </c>
      <c r="I17" s="326">
        <v>71252</v>
      </c>
      <c r="J17" s="322">
        <v>70233</v>
      </c>
      <c r="K17" s="323">
        <v>1008</v>
      </c>
      <c r="L17" s="322">
        <v>1075</v>
      </c>
      <c r="M17" s="324">
        <f>SUM(I17:L17)</f>
        <v>143568</v>
      </c>
      <c r="N17" s="327">
        <f>IF(ISERROR(G17/M17-1),"         /0",(G17/M17-1))</f>
        <v>-0.061162654630558366</v>
      </c>
      <c r="O17" s="321">
        <v>512820</v>
      </c>
      <c r="P17" s="322">
        <v>500065</v>
      </c>
      <c r="Q17" s="323">
        <v>10385</v>
      </c>
      <c r="R17" s="322">
        <v>9958</v>
      </c>
      <c r="S17" s="324">
        <f>SUM(O17:R17)</f>
        <v>1033228</v>
      </c>
      <c r="T17" s="325">
        <f>S17/$S$9</f>
        <v>0.03218102312946799</v>
      </c>
      <c r="U17" s="326">
        <v>535566</v>
      </c>
      <c r="V17" s="322">
        <v>527912</v>
      </c>
      <c r="W17" s="323">
        <v>8774</v>
      </c>
      <c r="X17" s="322">
        <v>9539</v>
      </c>
      <c r="Y17" s="324">
        <f>SUM(U17:X17)</f>
        <v>1081791</v>
      </c>
      <c r="Z17" s="328">
        <f>IF(ISERROR(S17/Y17-1),"         /0",IF(S17/Y17&gt;5,"  *  ",(S17/Y17-1)))</f>
        <v>-0.04489129600819386</v>
      </c>
    </row>
    <row r="18" spans="1:26" ht="21" customHeight="1">
      <c r="A18" s="319" t="s">
        <v>413</v>
      </c>
      <c r="B18" s="320" t="s">
        <v>414</v>
      </c>
      <c r="C18" s="321">
        <v>56736</v>
      </c>
      <c r="D18" s="322">
        <v>55572</v>
      </c>
      <c r="E18" s="323">
        <v>2640</v>
      </c>
      <c r="F18" s="322">
        <v>2411</v>
      </c>
      <c r="G18" s="324">
        <f aca="true" t="shared" si="8" ref="G18:G24">SUM(C18:F18)</f>
        <v>117359</v>
      </c>
      <c r="H18" s="325">
        <f aca="true" t="shared" si="9" ref="H18:H24">G18/$G$9</f>
        <v>0.02741781593835331</v>
      </c>
      <c r="I18" s="326">
        <v>54839</v>
      </c>
      <c r="J18" s="322">
        <v>53759</v>
      </c>
      <c r="K18" s="323">
        <v>1672</v>
      </c>
      <c r="L18" s="322">
        <v>1703</v>
      </c>
      <c r="M18" s="324">
        <f aca="true" t="shared" si="10" ref="M18:M24">SUM(I18:L18)</f>
        <v>111973</v>
      </c>
      <c r="N18" s="327">
        <f aca="true" t="shared" si="11" ref="N18:N24">IF(ISERROR(G18/M18-1),"         /0",(G18/M18-1))</f>
        <v>0.04810088146249547</v>
      </c>
      <c r="O18" s="321">
        <v>436222</v>
      </c>
      <c r="P18" s="322">
        <v>420402</v>
      </c>
      <c r="Q18" s="323">
        <v>18125</v>
      </c>
      <c r="R18" s="322">
        <v>18096</v>
      </c>
      <c r="S18" s="324">
        <f aca="true" t="shared" si="12" ref="S18:S24">SUM(O18:R18)</f>
        <v>892845</v>
      </c>
      <c r="T18" s="325">
        <f aca="true" t="shared" si="13" ref="T18:T24">S18/$S$9</f>
        <v>0.027808640102697416</v>
      </c>
      <c r="U18" s="326">
        <v>431163</v>
      </c>
      <c r="V18" s="322">
        <v>422187</v>
      </c>
      <c r="W18" s="323">
        <v>14966</v>
      </c>
      <c r="X18" s="322">
        <v>14354</v>
      </c>
      <c r="Y18" s="324">
        <f aca="true" t="shared" si="14" ref="Y18:Y24">SUM(U18:X18)</f>
        <v>882670</v>
      </c>
      <c r="Z18" s="328">
        <f aca="true" t="shared" si="15" ref="Z18:Z24">IF(ISERROR(S18/Y18-1),"         /0",IF(S18/Y18&gt;5,"  *  ",(S18/Y18-1)))</f>
        <v>0.01152752444288363</v>
      </c>
    </row>
    <row r="19" spans="1:26" ht="21" customHeight="1">
      <c r="A19" s="319" t="s">
        <v>415</v>
      </c>
      <c r="B19" s="320" t="s">
        <v>416</v>
      </c>
      <c r="C19" s="321">
        <v>44385</v>
      </c>
      <c r="D19" s="322">
        <v>44475</v>
      </c>
      <c r="E19" s="323">
        <v>2806</v>
      </c>
      <c r="F19" s="322">
        <v>3085</v>
      </c>
      <c r="G19" s="324">
        <f t="shared" si="8"/>
        <v>94751</v>
      </c>
      <c r="H19" s="325">
        <f t="shared" si="9"/>
        <v>0.022136056697610873</v>
      </c>
      <c r="I19" s="326">
        <v>45937</v>
      </c>
      <c r="J19" s="322">
        <v>46449</v>
      </c>
      <c r="K19" s="323">
        <v>3251</v>
      </c>
      <c r="L19" s="322">
        <v>3387</v>
      </c>
      <c r="M19" s="324">
        <f t="shared" si="10"/>
        <v>99024</v>
      </c>
      <c r="N19" s="327">
        <f t="shared" si="11"/>
        <v>-0.04315115527548874</v>
      </c>
      <c r="O19" s="321">
        <v>328780</v>
      </c>
      <c r="P19" s="322">
        <v>335756</v>
      </c>
      <c r="Q19" s="323">
        <v>13352</v>
      </c>
      <c r="R19" s="322">
        <v>15117</v>
      </c>
      <c r="S19" s="324">
        <f t="shared" si="12"/>
        <v>693005</v>
      </c>
      <c r="T19" s="325">
        <f t="shared" si="13"/>
        <v>0.021584403378380145</v>
      </c>
      <c r="U19" s="326">
        <v>329655</v>
      </c>
      <c r="V19" s="322">
        <v>337693</v>
      </c>
      <c r="W19" s="323">
        <v>18346</v>
      </c>
      <c r="X19" s="322">
        <v>19828</v>
      </c>
      <c r="Y19" s="324">
        <f t="shared" si="14"/>
        <v>705522</v>
      </c>
      <c r="Z19" s="328">
        <f t="shared" si="15"/>
        <v>-0.017741473688984932</v>
      </c>
    </row>
    <row r="20" spans="1:26" ht="21" customHeight="1">
      <c r="A20" s="319" t="s">
        <v>417</v>
      </c>
      <c r="B20" s="320" t="s">
        <v>418</v>
      </c>
      <c r="C20" s="321">
        <v>44382</v>
      </c>
      <c r="D20" s="322">
        <v>43333</v>
      </c>
      <c r="E20" s="323">
        <v>145</v>
      </c>
      <c r="F20" s="322">
        <v>39</v>
      </c>
      <c r="G20" s="324">
        <f t="shared" si="8"/>
        <v>87899</v>
      </c>
      <c r="H20" s="325">
        <f t="shared" si="9"/>
        <v>0.020535268732396472</v>
      </c>
      <c r="I20" s="326">
        <v>41900</v>
      </c>
      <c r="J20" s="322">
        <v>39905</v>
      </c>
      <c r="K20" s="323">
        <v>9</v>
      </c>
      <c r="L20" s="322">
        <v>18</v>
      </c>
      <c r="M20" s="324">
        <f t="shared" si="10"/>
        <v>81832</v>
      </c>
      <c r="N20" s="327">
        <f t="shared" si="11"/>
        <v>0.07413970085052313</v>
      </c>
      <c r="O20" s="321">
        <v>329722</v>
      </c>
      <c r="P20" s="322">
        <v>316467</v>
      </c>
      <c r="Q20" s="323">
        <v>736</v>
      </c>
      <c r="R20" s="322">
        <v>363</v>
      </c>
      <c r="S20" s="324">
        <f t="shared" si="12"/>
        <v>647288</v>
      </c>
      <c r="T20" s="325">
        <f t="shared" si="13"/>
        <v>0.020160497101730766</v>
      </c>
      <c r="U20" s="326">
        <v>316356</v>
      </c>
      <c r="V20" s="322">
        <v>300963</v>
      </c>
      <c r="W20" s="323">
        <v>788</v>
      </c>
      <c r="X20" s="322">
        <v>209</v>
      </c>
      <c r="Y20" s="324">
        <f t="shared" si="14"/>
        <v>618316</v>
      </c>
      <c r="Z20" s="328">
        <f t="shared" si="15"/>
        <v>0.04685630001487917</v>
      </c>
    </row>
    <row r="21" spans="1:26" ht="21" customHeight="1">
      <c r="A21" s="319" t="s">
        <v>419</v>
      </c>
      <c r="B21" s="320" t="s">
        <v>420</v>
      </c>
      <c r="C21" s="321">
        <v>40114</v>
      </c>
      <c r="D21" s="322">
        <v>36876</v>
      </c>
      <c r="E21" s="323">
        <v>402</v>
      </c>
      <c r="F21" s="322">
        <v>555</v>
      </c>
      <c r="G21" s="324">
        <f t="shared" si="8"/>
        <v>77947</v>
      </c>
      <c r="H21" s="325">
        <f t="shared" si="9"/>
        <v>0.018210248033357693</v>
      </c>
      <c r="I21" s="326">
        <v>45511</v>
      </c>
      <c r="J21" s="322">
        <v>43671</v>
      </c>
      <c r="K21" s="323">
        <v>188</v>
      </c>
      <c r="L21" s="322">
        <v>169</v>
      </c>
      <c r="M21" s="324">
        <f t="shared" si="10"/>
        <v>89539</v>
      </c>
      <c r="N21" s="327">
        <f t="shared" si="11"/>
        <v>-0.12946313896737738</v>
      </c>
      <c r="O21" s="321">
        <v>305380</v>
      </c>
      <c r="P21" s="322">
        <v>289224</v>
      </c>
      <c r="Q21" s="323">
        <v>2721</v>
      </c>
      <c r="R21" s="322">
        <v>2891</v>
      </c>
      <c r="S21" s="324">
        <f t="shared" si="12"/>
        <v>600216</v>
      </c>
      <c r="T21" s="325">
        <f t="shared" si="13"/>
        <v>0.01869438785890119</v>
      </c>
      <c r="U21" s="326">
        <v>349210</v>
      </c>
      <c r="V21" s="322">
        <v>336133</v>
      </c>
      <c r="W21" s="323">
        <v>1383</v>
      </c>
      <c r="X21" s="322">
        <v>1404</v>
      </c>
      <c r="Y21" s="324">
        <f t="shared" si="14"/>
        <v>688130</v>
      </c>
      <c r="Z21" s="328">
        <f t="shared" si="15"/>
        <v>-0.1277578364553209</v>
      </c>
    </row>
    <row r="22" spans="1:26" ht="21" customHeight="1">
      <c r="A22" s="319" t="s">
        <v>421</v>
      </c>
      <c r="B22" s="320" t="s">
        <v>422</v>
      </c>
      <c r="C22" s="321">
        <v>17042</v>
      </c>
      <c r="D22" s="322">
        <v>16452</v>
      </c>
      <c r="E22" s="323">
        <v>74</v>
      </c>
      <c r="F22" s="322">
        <v>76</v>
      </c>
      <c r="G22" s="324">
        <f t="shared" si="8"/>
        <v>33644</v>
      </c>
      <c r="H22" s="325">
        <f t="shared" si="9"/>
        <v>0.007860027773157224</v>
      </c>
      <c r="I22" s="326">
        <v>18693</v>
      </c>
      <c r="J22" s="322">
        <v>18146</v>
      </c>
      <c r="K22" s="323">
        <v>15</v>
      </c>
      <c r="L22" s="322">
        <v>20</v>
      </c>
      <c r="M22" s="324">
        <f t="shared" si="10"/>
        <v>36874</v>
      </c>
      <c r="N22" s="327">
        <f t="shared" si="11"/>
        <v>-0.08759559581276777</v>
      </c>
      <c r="O22" s="321">
        <v>130827</v>
      </c>
      <c r="P22" s="322">
        <v>128590</v>
      </c>
      <c r="Q22" s="323">
        <v>3526</v>
      </c>
      <c r="R22" s="322">
        <v>2694</v>
      </c>
      <c r="S22" s="324">
        <f t="shared" si="12"/>
        <v>265637</v>
      </c>
      <c r="T22" s="325">
        <f t="shared" si="13"/>
        <v>0.008273556699046569</v>
      </c>
      <c r="U22" s="326">
        <v>133013</v>
      </c>
      <c r="V22" s="322">
        <v>127270</v>
      </c>
      <c r="W22" s="323">
        <v>1383</v>
      </c>
      <c r="X22" s="322">
        <v>1152</v>
      </c>
      <c r="Y22" s="324">
        <f t="shared" si="14"/>
        <v>262818</v>
      </c>
      <c r="Z22" s="328">
        <f t="shared" si="15"/>
        <v>0.010726053771050736</v>
      </c>
    </row>
    <row r="23" spans="1:26" ht="21" customHeight="1">
      <c r="A23" s="319" t="s">
        <v>423</v>
      </c>
      <c r="B23" s="320" t="s">
        <v>424</v>
      </c>
      <c r="C23" s="321">
        <v>15168</v>
      </c>
      <c r="D23" s="322">
        <v>14723</v>
      </c>
      <c r="E23" s="323">
        <v>1088</v>
      </c>
      <c r="F23" s="322">
        <v>947</v>
      </c>
      <c r="G23" s="324">
        <f t="shared" si="8"/>
        <v>31926</v>
      </c>
      <c r="H23" s="325">
        <f t="shared" si="9"/>
        <v>0.007458662664541004</v>
      </c>
      <c r="I23" s="326">
        <v>15959</v>
      </c>
      <c r="J23" s="322">
        <v>15272</v>
      </c>
      <c r="K23" s="323">
        <v>987</v>
      </c>
      <c r="L23" s="322">
        <v>851</v>
      </c>
      <c r="M23" s="324">
        <f t="shared" si="10"/>
        <v>33069</v>
      </c>
      <c r="N23" s="327">
        <f t="shared" si="11"/>
        <v>-0.034564093259548234</v>
      </c>
      <c r="O23" s="321">
        <v>117594</v>
      </c>
      <c r="P23" s="322">
        <v>110818</v>
      </c>
      <c r="Q23" s="323">
        <v>5465</v>
      </c>
      <c r="R23" s="322">
        <v>5340</v>
      </c>
      <c r="S23" s="324">
        <f t="shared" si="12"/>
        <v>239217</v>
      </c>
      <c r="T23" s="325">
        <f t="shared" si="13"/>
        <v>0.007450676723784047</v>
      </c>
      <c r="U23" s="326">
        <v>127498</v>
      </c>
      <c r="V23" s="322">
        <v>119349</v>
      </c>
      <c r="W23" s="323">
        <v>6518</v>
      </c>
      <c r="X23" s="322">
        <v>6869</v>
      </c>
      <c r="Y23" s="324">
        <f t="shared" si="14"/>
        <v>260234</v>
      </c>
      <c r="Z23" s="328">
        <f t="shared" si="15"/>
        <v>-0.08076192964793227</v>
      </c>
    </row>
    <row r="24" spans="1:26" ht="21" customHeight="1">
      <c r="A24" s="319" t="s">
        <v>425</v>
      </c>
      <c r="B24" s="320" t="s">
        <v>426</v>
      </c>
      <c r="C24" s="321">
        <v>15752</v>
      </c>
      <c r="D24" s="322">
        <v>15220</v>
      </c>
      <c r="E24" s="323">
        <v>115</v>
      </c>
      <c r="F24" s="322">
        <v>76</v>
      </c>
      <c r="G24" s="324">
        <f t="shared" si="8"/>
        <v>31163</v>
      </c>
      <c r="H24" s="325">
        <f t="shared" si="9"/>
        <v>0.007280407962635198</v>
      </c>
      <c r="I24" s="326">
        <v>16522</v>
      </c>
      <c r="J24" s="322">
        <v>15948</v>
      </c>
      <c r="K24" s="323">
        <v>10</v>
      </c>
      <c r="L24" s="322">
        <v>20</v>
      </c>
      <c r="M24" s="324">
        <f t="shared" si="10"/>
        <v>32500</v>
      </c>
      <c r="N24" s="327">
        <f t="shared" si="11"/>
        <v>-0.04113846153846157</v>
      </c>
      <c r="O24" s="321">
        <v>124579</v>
      </c>
      <c r="P24" s="322">
        <v>121886</v>
      </c>
      <c r="Q24" s="323">
        <v>506</v>
      </c>
      <c r="R24" s="322">
        <v>484</v>
      </c>
      <c r="S24" s="324">
        <f t="shared" si="12"/>
        <v>247455</v>
      </c>
      <c r="T24" s="325">
        <f t="shared" si="13"/>
        <v>0.007707258299719424</v>
      </c>
      <c r="U24" s="326">
        <v>133277</v>
      </c>
      <c r="V24" s="322">
        <v>127633</v>
      </c>
      <c r="W24" s="323">
        <v>396</v>
      </c>
      <c r="X24" s="322">
        <v>354</v>
      </c>
      <c r="Y24" s="324">
        <f t="shared" si="14"/>
        <v>261660</v>
      </c>
      <c r="Z24" s="328">
        <f t="shared" si="15"/>
        <v>-0.05428800733776662</v>
      </c>
    </row>
    <row r="25" spans="1:26" ht="21" customHeight="1">
      <c r="A25" s="319" t="s">
        <v>427</v>
      </c>
      <c r="B25" s="320" t="s">
        <v>427</v>
      </c>
      <c r="C25" s="321">
        <v>15388</v>
      </c>
      <c r="D25" s="322">
        <v>14743</v>
      </c>
      <c r="E25" s="323">
        <v>368</v>
      </c>
      <c r="F25" s="322">
        <v>354</v>
      </c>
      <c r="G25" s="324">
        <f t="shared" si="6"/>
        <v>30853</v>
      </c>
      <c r="H25" s="325">
        <f aca="true" t="shared" si="16" ref="H25:H34">G25/$G$9</f>
        <v>0.00720798468925276</v>
      </c>
      <c r="I25" s="326">
        <v>16988</v>
      </c>
      <c r="J25" s="322">
        <v>15990</v>
      </c>
      <c r="K25" s="323">
        <v>567</v>
      </c>
      <c r="L25" s="322">
        <v>566</v>
      </c>
      <c r="M25" s="324">
        <f aca="true" t="shared" si="17" ref="M25:M34">SUM(I25:L25)</f>
        <v>34111</v>
      </c>
      <c r="N25" s="327">
        <f aca="true" t="shared" si="18" ref="N25:N34">IF(ISERROR(G25/M25-1),"         /0",(G25/M25-1))</f>
        <v>-0.09551171176453344</v>
      </c>
      <c r="O25" s="321">
        <v>110562</v>
      </c>
      <c r="P25" s="322">
        <v>107831</v>
      </c>
      <c r="Q25" s="323">
        <v>2779</v>
      </c>
      <c r="R25" s="322">
        <v>2574</v>
      </c>
      <c r="S25" s="324">
        <f aca="true" t="shared" si="19" ref="S25:S34">SUM(O25:R25)</f>
        <v>223746</v>
      </c>
      <c r="T25" s="325">
        <f aca="true" t="shared" si="20" ref="T25:T34">S25/$S$9</f>
        <v>0.006968815402917792</v>
      </c>
      <c r="U25" s="326">
        <v>132259</v>
      </c>
      <c r="V25" s="322">
        <v>126537</v>
      </c>
      <c r="W25" s="323">
        <v>4901</v>
      </c>
      <c r="X25" s="322">
        <v>4861</v>
      </c>
      <c r="Y25" s="324">
        <f aca="true" t="shared" si="21" ref="Y25:Y34">SUM(U25:X25)</f>
        <v>268558</v>
      </c>
      <c r="Z25" s="328">
        <f aca="true" t="shared" si="22" ref="Z25:Z34">IF(ISERROR(S25/Y25-1),"         /0",IF(S25/Y25&gt;5,"  *  ",(S25/Y25-1)))</f>
        <v>-0.16686153456609</v>
      </c>
    </row>
    <row r="26" spans="1:26" ht="21" customHeight="1">
      <c r="A26" s="319" t="s">
        <v>428</v>
      </c>
      <c r="B26" s="320" t="s">
        <v>429</v>
      </c>
      <c r="C26" s="321">
        <v>14238</v>
      </c>
      <c r="D26" s="322">
        <v>13803</v>
      </c>
      <c r="E26" s="323">
        <v>368</v>
      </c>
      <c r="F26" s="322">
        <v>356</v>
      </c>
      <c r="G26" s="324">
        <f t="shared" si="6"/>
        <v>28765</v>
      </c>
      <c r="H26" s="325">
        <f>G26/$G$9</f>
        <v>0.006720178899502663</v>
      </c>
      <c r="I26" s="326">
        <v>13216</v>
      </c>
      <c r="J26" s="322">
        <v>12980</v>
      </c>
      <c r="K26" s="323">
        <v>390</v>
      </c>
      <c r="L26" s="322">
        <v>383</v>
      </c>
      <c r="M26" s="324">
        <f>SUM(I26:L26)</f>
        <v>26969</v>
      </c>
      <c r="N26" s="327">
        <f>IF(ISERROR(G26/M26-1),"         /0",(G26/M26-1))</f>
        <v>0.06659497942081649</v>
      </c>
      <c r="O26" s="321">
        <v>101104</v>
      </c>
      <c r="P26" s="322">
        <v>97852</v>
      </c>
      <c r="Q26" s="323">
        <v>2794</v>
      </c>
      <c r="R26" s="322">
        <v>2599</v>
      </c>
      <c r="S26" s="324">
        <f>SUM(O26:R26)</f>
        <v>204349</v>
      </c>
      <c r="T26" s="325">
        <f>S26/$S$9</f>
        <v>0.006364674491480732</v>
      </c>
      <c r="U26" s="326">
        <v>97016</v>
      </c>
      <c r="V26" s="322">
        <v>94835</v>
      </c>
      <c r="W26" s="323">
        <v>2803</v>
      </c>
      <c r="X26" s="322">
        <v>2680</v>
      </c>
      <c r="Y26" s="324">
        <f>SUM(U26:X26)</f>
        <v>197334</v>
      </c>
      <c r="Z26" s="328">
        <f>IF(ISERROR(S26/Y26-1),"         /0",IF(S26/Y26&gt;5,"  *  ",(S26/Y26-1)))</f>
        <v>0.03554886638896493</v>
      </c>
    </row>
    <row r="27" spans="1:26" ht="21" customHeight="1">
      <c r="A27" s="319" t="s">
        <v>430</v>
      </c>
      <c r="B27" s="320" t="s">
        <v>431</v>
      </c>
      <c r="C27" s="321">
        <v>13460</v>
      </c>
      <c r="D27" s="322">
        <v>12999</v>
      </c>
      <c r="E27" s="323">
        <v>6</v>
      </c>
      <c r="F27" s="322">
        <v>19</v>
      </c>
      <c r="G27" s="324">
        <f t="shared" si="6"/>
        <v>26484</v>
      </c>
      <c r="H27" s="325">
        <f>G27/$G$9</f>
        <v>0.006187283781485434</v>
      </c>
      <c r="I27" s="326">
        <v>13358</v>
      </c>
      <c r="J27" s="322">
        <v>13732</v>
      </c>
      <c r="K27" s="323">
        <v>57</v>
      </c>
      <c r="L27" s="322">
        <v>58</v>
      </c>
      <c r="M27" s="324">
        <f>SUM(I27:L27)</f>
        <v>27205</v>
      </c>
      <c r="N27" s="327">
        <f>IF(ISERROR(G27/M27-1),"         /0",(G27/M27-1))</f>
        <v>-0.026502481161551183</v>
      </c>
      <c r="O27" s="321">
        <v>98400</v>
      </c>
      <c r="P27" s="322">
        <v>95566</v>
      </c>
      <c r="Q27" s="323">
        <v>558</v>
      </c>
      <c r="R27" s="322">
        <v>379</v>
      </c>
      <c r="S27" s="324">
        <f>SUM(O27:R27)</f>
        <v>194903</v>
      </c>
      <c r="T27" s="325">
        <f>S27/$S$9</f>
        <v>0.006070468426138954</v>
      </c>
      <c r="U27" s="326">
        <v>100587</v>
      </c>
      <c r="V27" s="322">
        <v>100155</v>
      </c>
      <c r="W27" s="323">
        <v>393</v>
      </c>
      <c r="X27" s="322">
        <v>235</v>
      </c>
      <c r="Y27" s="324">
        <f>SUM(U27:X27)</f>
        <v>201370</v>
      </c>
      <c r="Z27" s="328">
        <f>IF(ISERROR(S27/Y27-1),"         /0",IF(S27/Y27&gt;5,"  *  ",(S27/Y27-1)))</f>
        <v>-0.03211501216665835</v>
      </c>
    </row>
    <row r="28" spans="1:26" ht="21" customHeight="1">
      <c r="A28" s="319" t="s">
        <v>432</v>
      </c>
      <c r="B28" s="320" t="s">
        <v>433</v>
      </c>
      <c r="C28" s="321">
        <v>11593</v>
      </c>
      <c r="D28" s="322">
        <v>11115</v>
      </c>
      <c r="E28" s="323">
        <v>1570</v>
      </c>
      <c r="F28" s="322">
        <v>1814</v>
      </c>
      <c r="G28" s="324">
        <f t="shared" si="6"/>
        <v>26092</v>
      </c>
      <c r="H28" s="325">
        <f>G28/$G$9</f>
        <v>0.006095703384176029</v>
      </c>
      <c r="I28" s="326">
        <v>8884</v>
      </c>
      <c r="J28" s="322">
        <v>8564</v>
      </c>
      <c r="K28" s="323">
        <v>1582</v>
      </c>
      <c r="L28" s="322">
        <v>1187</v>
      </c>
      <c r="M28" s="324">
        <f>SUM(I28:L28)</f>
        <v>20217</v>
      </c>
      <c r="N28" s="327">
        <f>IF(ISERROR(G28/M28-1),"         /0",(G28/M28-1))</f>
        <v>0.2905970223079586</v>
      </c>
      <c r="O28" s="321">
        <v>87817</v>
      </c>
      <c r="P28" s="322">
        <v>88241</v>
      </c>
      <c r="Q28" s="323">
        <v>12423</v>
      </c>
      <c r="R28" s="322">
        <v>12055</v>
      </c>
      <c r="S28" s="324">
        <f>SUM(O28:R28)</f>
        <v>200536</v>
      </c>
      <c r="T28" s="325">
        <f>S28/$S$9</f>
        <v>0.006245914410266651</v>
      </c>
      <c r="U28" s="326">
        <v>67056</v>
      </c>
      <c r="V28" s="322">
        <v>67192</v>
      </c>
      <c r="W28" s="323">
        <v>14912</v>
      </c>
      <c r="X28" s="322">
        <v>14233</v>
      </c>
      <c r="Y28" s="324">
        <f>SUM(U28:X28)</f>
        <v>163393</v>
      </c>
      <c r="Z28" s="328">
        <f>IF(ISERROR(S28/Y28-1),"         /0",IF(S28/Y28&gt;5,"  *  ",(S28/Y28-1)))</f>
        <v>0.227323079936105</v>
      </c>
    </row>
    <row r="29" spans="1:26" ht="21" customHeight="1">
      <c r="A29" s="319" t="s">
        <v>434</v>
      </c>
      <c r="B29" s="320" t="s">
        <v>435</v>
      </c>
      <c r="C29" s="321">
        <v>11955</v>
      </c>
      <c r="D29" s="322">
        <v>11048</v>
      </c>
      <c r="E29" s="323">
        <v>52</v>
      </c>
      <c r="F29" s="322">
        <v>58</v>
      </c>
      <c r="G29" s="324">
        <f t="shared" si="6"/>
        <v>23113</v>
      </c>
      <c r="H29" s="325">
        <f t="shared" si="16"/>
        <v>0.0053997390893170535</v>
      </c>
      <c r="I29" s="326">
        <v>11025</v>
      </c>
      <c r="J29" s="322">
        <v>10209</v>
      </c>
      <c r="K29" s="323">
        <v>6</v>
      </c>
      <c r="L29" s="322">
        <v>26</v>
      </c>
      <c r="M29" s="324">
        <f t="shared" si="17"/>
        <v>21266</v>
      </c>
      <c r="N29" s="327">
        <f t="shared" si="18"/>
        <v>0.08685225242170591</v>
      </c>
      <c r="O29" s="321">
        <v>75095</v>
      </c>
      <c r="P29" s="322">
        <v>70154</v>
      </c>
      <c r="Q29" s="323">
        <v>292</v>
      </c>
      <c r="R29" s="322">
        <v>173</v>
      </c>
      <c r="S29" s="324">
        <f t="shared" si="19"/>
        <v>145714</v>
      </c>
      <c r="T29" s="325">
        <f t="shared" si="20"/>
        <v>0.00453842288854667</v>
      </c>
      <c r="U29" s="326">
        <v>78968</v>
      </c>
      <c r="V29" s="322">
        <v>74105</v>
      </c>
      <c r="W29" s="323">
        <v>35</v>
      </c>
      <c r="X29" s="322">
        <v>68</v>
      </c>
      <c r="Y29" s="324">
        <f t="shared" si="21"/>
        <v>153176</v>
      </c>
      <c r="Z29" s="328">
        <f t="shared" si="22"/>
        <v>-0.04871520342612423</v>
      </c>
    </row>
    <row r="30" spans="1:26" ht="21" customHeight="1">
      <c r="A30" s="319" t="s">
        <v>436</v>
      </c>
      <c r="B30" s="320" t="s">
        <v>437</v>
      </c>
      <c r="C30" s="321">
        <v>8863</v>
      </c>
      <c r="D30" s="322">
        <v>8920</v>
      </c>
      <c r="E30" s="323">
        <v>23</v>
      </c>
      <c r="F30" s="322">
        <v>12</v>
      </c>
      <c r="G30" s="324">
        <f t="shared" si="6"/>
        <v>17818</v>
      </c>
      <c r="H30" s="325">
        <f t="shared" si="16"/>
        <v>0.004162702855252509</v>
      </c>
      <c r="I30" s="326">
        <v>8974</v>
      </c>
      <c r="J30" s="322">
        <v>9045</v>
      </c>
      <c r="K30" s="323">
        <v>21</v>
      </c>
      <c r="L30" s="322">
        <v>21</v>
      </c>
      <c r="M30" s="324">
        <f t="shared" si="17"/>
        <v>18061</v>
      </c>
      <c r="N30" s="327">
        <f t="shared" si="18"/>
        <v>-0.013454404518022267</v>
      </c>
      <c r="O30" s="321">
        <v>69182</v>
      </c>
      <c r="P30" s="322">
        <v>68129</v>
      </c>
      <c r="Q30" s="323">
        <v>208</v>
      </c>
      <c r="R30" s="322">
        <v>183</v>
      </c>
      <c r="S30" s="324">
        <f t="shared" si="19"/>
        <v>137702</v>
      </c>
      <c r="T30" s="325">
        <f t="shared" si="20"/>
        <v>0.004288880331324742</v>
      </c>
      <c r="U30" s="326">
        <v>67654</v>
      </c>
      <c r="V30" s="322">
        <v>67124</v>
      </c>
      <c r="W30" s="323">
        <v>431</v>
      </c>
      <c r="X30" s="322">
        <v>425</v>
      </c>
      <c r="Y30" s="324">
        <f t="shared" si="21"/>
        <v>135634</v>
      </c>
      <c r="Z30" s="328">
        <f t="shared" si="22"/>
        <v>0.015246914490467</v>
      </c>
    </row>
    <row r="31" spans="1:26" ht="21" customHeight="1">
      <c r="A31" s="319" t="s">
        <v>438</v>
      </c>
      <c r="B31" s="320" t="s">
        <v>439</v>
      </c>
      <c r="C31" s="321">
        <v>3977</v>
      </c>
      <c r="D31" s="322">
        <v>3974</v>
      </c>
      <c r="E31" s="323">
        <v>3619</v>
      </c>
      <c r="F31" s="322">
        <v>3562</v>
      </c>
      <c r="G31" s="324">
        <f t="shared" si="6"/>
        <v>15132</v>
      </c>
      <c r="H31" s="325">
        <f t="shared" si="16"/>
        <v>0.003535190234913064</v>
      </c>
      <c r="I31" s="326">
        <v>3766</v>
      </c>
      <c r="J31" s="322">
        <v>3634</v>
      </c>
      <c r="K31" s="323">
        <v>3709</v>
      </c>
      <c r="L31" s="322">
        <v>3757</v>
      </c>
      <c r="M31" s="324">
        <f t="shared" si="17"/>
        <v>14866</v>
      </c>
      <c r="N31" s="327">
        <f t="shared" si="18"/>
        <v>0.017893179066325926</v>
      </c>
      <c r="O31" s="321">
        <v>30472</v>
      </c>
      <c r="P31" s="322">
        <v>28675</v>
      </c>
      <c r="Q31" s="323">
        <v>27016</v>
      </c>
      <c r="R31" s="322">
        <v>27040</v>
      </c>
      <c r="S31" s="324">
        <f t="shared" si="19"/>
        <v>113203</v>
      </c>
      <c r="T31" s="325">
        <f t="shared" si="20"/>
        <v>0.00352583201512654</v>
      </c>
      <c r="U31" s="326">
        <v>33088</v>
      </c>
      <c r="V31" s="322">
        <v>29831</v>
      </c>
      <c r="W31" s="323">
        <v>24977</v>
      </c>
      <c r="X31" s="322">
        <v>25655</v>
      </c>
      <c r="Y31" s="324">
        <f t="shared" si="21"/>
        <v>113551</v>
      </c>
      <c r="Z31" s="328">
        <f t="shared" si="22"/>
        <v>-0.0030647022042958882</v>
      </c>
    </row>
    <row r="32" spans="1:26" ht="21" customHeight="1">
      <c r="A32" s="319" t="s">
        <v>440</v>
      </c>
      <c r="B32" s="320" t="s">
        <v>441</v>
      </c>
      <c r="C32" s="321">
        <v>7266</v>
      </c>
      <c r="D32" s="322">
        <v>7174</v>
      </c>
      <c r="E32" s="323">
        <v>6</v>
      </c>
      <c r="F32" s="322">
        <v>12</v>
      </c>
      <c r="G32" s="324">
        <f t="shared" si="6"/>
        <v>14458</v>
      </c>
      <c r="H32" s="325">
        <f t="shared" si="16"/>
        <v>0.0033777280211718928</v>
      </c>
      <c r="I32" s="326">
        <v>6144</v>
      </c>
      <c r="J32" s="322">
        <v>6042</v>
      </c>
      <c r="K32" s="323">
        <v>0</v>
      </c>
      <c r="L32" s="322">
        <v>18</v>
      </c>
      <c r="M32" s="324">
        <f t="shared" si="17"/>
        <v>12204</v>
      </c>
      <c r="N32" s="327">
        <f t="shared" si="18"/>
        <v>0.1846935431006227</v>
      </c>
      <c r="O32" s="321">
        <v>53322</v>
      </c>
      <c r="P32" s="322">
        <v>51488</v>
      </c>
      <c r="Q32" s="323">
        <v>314</v>
      </c>
      <c r="R32" s="322">
        <v>236</v>
      </c>
      <c r="S32" s="324">
        <f t="shared" si="19"/>
        <v>105360</v>
      </c>
      <c r="T32" s="325">
        <f t="shared" si="20"/>
        <v>0.0032815531488894485</v>
      </c>
      <c r="U32" s="326">
        <v>48554</v>
      </c>
      <c r="V32" s="322">
        <v>46744</v>
      </c>
      <c r="W32" s="323">
        <v>75</v>
      </c>
      <c r="X32" s="322">
        <v>93</v>
      </c>
      <c r="Y32" s="324">
        <f t="shared" si="21"/>
        <v>95466</v>
      </c>
      <c r="Z32" s="328">
        <f t="shared" si="22"/>
        <v>0.10363899189240144</v>
      </c>
    </row>
    <row r="33" spans="1:26" ht="21" customHeight="1">
      <c r="A33" s="319" t="s">
        <v>442</v>
      </c>
      <c r="B33" s="320" t="s">
        <v>443</v>
      </c>
      <c r="C33" s="321">
        <v>7387</v>
      </c>
      <c r="D33" s="322">
        <v>6926</v>
      </c>
      <c r="E33" s="323">
        <v>21</v>
      </c>
      <c r="F33" s="322">
        <v>24</v>
      </c>
      <c r="G33" s="324">
        <f t="shared" si="6"/>
        <v>14358</v>
      </c>
      <c r="H33" s="325">
        <f t="shared" si="16"/>
        <v>0.0033543656749194933</v>
      </c>
      <c r="I33" s="326">
        <v>7240</v>
      </c>
      <c r="J33" s="322">
        <v>6825</v>
      </c>
      <c r="K33" s="323">
        <v>93</v>
      </c>
      <c r="L33" s="322">
        <v>81</v>
      </c>
      <c r="M33" s="324">
        <f t="shared" si="17"/>
        <v>14239</v>
      </c>
      <c r="N33" s="327">
        <f t="shared" si="18"/>
        <v>0.00835732846407744</v>
      </c>
      <c r="O33" s="321">
        <v>54224</v>
      </c>
      <c r="P33" s="322">
        <v>52026</v>
      </c>
      <c r="Q33" s="323">
        <v>273</v>
      </c>
      <c r="R33" s="322">
        <v>269</v>
      </c>
      <c r="S33" s="324">
        <f t="shared" si="19"/>
        <v>106792</v>
      </c>
      <c r="T33" s="325">
        <f t="shared" si="20"/>
        <v>0.003326154364808295</v>
      </c>
      <c r="U33" s="326">
        <v>52291</v>
      </c>
      <c r="V33" s="322">
        <v>49811</v>
      </c>
      <c r="W33" s="323">
        <v>226</v>
      </c>
      <c r="X33" s="322">
        <v>236</v>
      </c>
      <c r="Y33" s="324">
        <f t="shared" si="21"/>
        <v>102564</v>
      </c>
      <c r="Z33" s="328">
        <f t="shared" si="22"/>
        <v>0.04122304122304121</v>
      </c>
    </row>
    <row r="34" spans="1:26" ht="21" customHeight="1">
      <c r="A34" s="319" t="s">
        <v>444</v>
      </c>
      <c r="B34" s="320" t="s">
        <v>445</v>
      </c>
      <c r="C34" s="321">
        <v>6369</v>
      </c>
      <c r="D34" s="322">
        <v>6143</v>
      </c>
      <c r="E34" s="323">
        <v>306</v>
      </c>
      <c r="F34" s="322">
        <v>344</v>
      </c>
      <c r="G34" s="324">
        <f t="shared" si="6"/>
        <v>13162</v>
      </c>
      <c r="H34" s="325">
        <f t="shared" si="16"/>
        <v>0.0030749520137407977</v>
      </c>
      <c r="I34" s="326">
        <v>5953</v>
      </c>
      <c r="J34" s="322">
        <v>5748</v>
      </c>
      <c r="K34" s="323">
        <v>256</v>
      </c>
      <c r="L34" s="322">
        <v>263</v>
      </c>
      <c r="M34" s="324">
        <f t="shared" si="17"/>
        <v>12220</v>
      </c>
      <c r="N34" s="327">
        <f t="shared" si="18"/>
        <v>0.07708674304418994</v>
      </c>
      <c r="O34" s="321">
        <v>46821</v>
      </c>
      <c r="P34" s="322">
        <v>43884</v>
      </c>
      <c r="Q34" s="323">
        <v>1987</v>
      </c>
      <c r="R34" s="322">
        <v>1878</v>
      </c>
      <c r="S34" s="324">
        <f t="shared" si="19"/>
        <v>94570</v>
      </c>
      <c r="T34" s="325">
        <f t="shared" si="20"/>
        <v>0.0029454867244729987</v>
      </c>
      <c r="U34" s="326">
        <v>45163</v>
      </c>
      <c r="V34" s="322">
        <v>43315</v>
      </c>
      <c r="W34" s="323">
        <v>2209</v>
      </c>
      <c r="X34" s="322">
        <v>2176</v>
      </c>
      <c r="Y34" s="324">
        <f t="shared" si="21"/>
        <v>92863</v>
      </c>
      <c r="Z34" s="328">
        <f t="shared" si="22"/>
        <v>0.01838191744828399</v>
      </c>
    </row>
    <row r="35" spans="1:26" ht="21" customHeight="1">
      <c r="A35" s="319" t="s">
        <v>446</v>
      </c>
      <c r="B35" s="320" t="s">
        <v>447</v>
      </c>
      <c r="C35" s="321">
        <v>6005</v>
      </c>
      <c r="D35" s="322">
        <v>6086</v>
      </c>
      <c r="E35" s="323">
        <v>37</v>
      </c>
      <c r="F35" s="322">
        <v>43</v>
      </c>
      <c r="G35" s="324">
        <f t="shared" si="6"/>
        <v>12171</v>
      </c>
      <c r="H35" s="325">
        <f>G35/$G$9</f>
        <v>0.0028434311623795204</v>
      </c>
      <c r="I35" s="326">
        <v>6082</v>
      </c>
      <c r="J35" s="322">
        <v>6020</v>
      </c>
      <c r="K35" s="323">
        <v>129</v>
      </c>
      <c r="L35" s="322">
        <v>150</v>
      </c>
      <c r="M35" s="324">
        <f>SUM(I35:L35)</f>
        <v>12381</v>
      </c>
      <c r="N35" s="327">
        <f>IF(ISERROR(G35/M35-1),"         /0",(G35/M35-1))</f>
        <v>-0.016961473225102996</v>
      </c>
      <c r="O35" s="321">
        <v>45587</v>
      </c>
      <c r="P35" s="322">
        <v>44626</v>
      </c>
      <c r="Q35" s="323">
        <v>326</v>
      </c>
      <c r="R35" s="322">
        <v>281</v>
      </c>
      <c r="S35" s="324">
        <f>SUM(O35:R35)</f>
        <v>90820</v>
      </c>
      <c r="T35" s="325">
        <f>S35/$S$9</f>
        <v>0.002828688847590544</v>
      </c>
      <c r="U35" s="326">
        <v>52748</v>
      </c>
      <c r="V35" s="322">
        <v>50901</v>
      </c>
      <c r="W35" s="323">
        <v>898</v>
      </c>
      <c r="X35" s="322">
        <v>923</v>
      </c>
      <c r="Y35" s="324">
        <f>SUM(U35:X35)</f>
        <v>105470</v>
      </c>
      <c r="Z35" s="328">
        <f>IF(ISERROR(S35/Y35-1),"         /0",IF(S35/Y35&gt;5,"  *  ",(S35/Y35-1)))</f>
        <v>-0.13890205745709683</v>
      </c>
    </row>
    <row r="36" spans="1:26" ht="21" customHeight="1">
      <c r="A36" s="319" t="s">
        <v>448</v>
      </c>
      <c r="B36" s="320" t="s">
        <v>449</v>
      </c>
      <c r="C36" s="321">
        <v>4783</v>
      </c>
      <c r="D36" s="322">
        <v>4584</v>
      </c>
      <c r="E36" s="323">
        <v>946</v>
      </c>
      <c r="F36" s="322">
        <v>1001</v>
      </c>
      <c r="G36" s="324">
        <f t="shared" si="6"/>
        <v>11314</v>
      </c>
      <c r="H36" s="325">
        <f>G36/$G$9</f>
        <v>0.002643215854996458</v>
      </c>
      <c r="I36" s="326">
        <v>4450</v>
      </c>
      <c r="J36" s="322">
        <v>4378</v>
      </c>
      <c r="K36" s="323">
        <v>240</v>
      </c>
      <c r="L36" s="322">
        <v>258</v>
      </c>
      <c r="M36" s="324">
        <f>SUM(I36:L36)</f>
        <v>9326</v>
      </c>
      <c r="N36" s="327">
        <f>IF(ISERROR(G36/M36-1),"         /0",(G36/M36-1))</f>
        <v>0.21316748874115365</v>
      </c>
      <c r="O36" s="321">
        <v>35071</v>
      </c>
      <c r="P36" s="322">
        <v>35204</v>
      </c>
      <c r="Q36" s="323">
        <v>2247</v>
      </c>
      <c r="R36" s="322">
        <v>2323</v>
      </c>
      <c r="S36" s="324">
        <f>SUM(O36:R36)</f>
        <v>74845</v>
      </c>
      <c r="T36" s="325">
        <f>S36/$S$9</f>
        <v>0.0023311298920712866</v>
      </c>
      <c r="U36" s="326">
        <v>36973</v>
      </c>
      <c r="V36" s="322">
        <v>36963</v>
      </c>
      <c r="W36" s="323">
        <v>1545</v>
      </c>
      <c r="X36" s="322">
        <v>1580</v>
      </c>
      <c r="Y36" s="324">
        <f>SUM(U36:X36)</f>
        <v>77061</v>
      </c>
      <c r="Z36" s="328">
        <f>IF(ISERROR(S36/Y36-1),"         /0",IF(S36/Y36&gt;5,"  *  ",(S36/Y36-1)))</f>
        <v>-0.028756439703611414</v>
      </c>
    </row>
    <row r="37" spans="1:26" ht="21" customHeight="1">
      <c r="A37" s="319" t="s">
        <v>450</v>
      </c>
      <c r="B37" s="320" t="s">
        <v>451</v>
      </c>
      <c r="C37" s="321">
        <v>5412</v>
      </c>
      <c r="D37" s="322">
        <v>5464</v>
      </c>
      <c r="E37" s="323">
        <v>89</v>
      </c>
      <c r="F37" s="322">
        <v>105</v>
      </c>
      <c r="G37" s="324">
        <f t="shared" si="6"/>
        <v>11070</v>
      </c>
      <c r="H37" s="325">
        <f>G37/$G$9</f>
        <v>0.002586211730140604</v>
      </c>
      <c r="I37" s="326">
        <v>5212</v>
      </c>
      <c r="J37" s="322">
        <v>5028</v>
      </c>
      <c r="K37" s="323">
        <v>179</v>
      </c>
      <c r="L37" s="322">
        <v>90</v>
      </c>
      <c r="M37" s="324">
        <f>SUM(I37:L37)</f>
        <v>10509</v>
      </c>
      <c r="N37" s="327">
        <f>IF(ISERROR(G37/M37-1),"         /0",(G37/M37-1))</f>
        <v>0.05338281473023132</v>
      </c>
      <c r="O37" s="321">
        <v>40323</v>
      </c>
      <c r="P37" s="322">
        <v>38959</v>
      </c>
      <c r="Q37" s="323">
        <v>443</v>
      </c>
      <c r="R37" s="322">
        <v>475</v>
      </c>
      <c r="S37" s="324">
        <f>SUM(O37:R37)</f>
        <v>80200</v>
      </c>
      <c r="T37" s="325">
        <f>S37/$S$9</f>
        <v>0.002497917260259432</v>
      </c>
      <c r="U37" s="326">
        <v>40259</v>
      </c>
      <c r="V37" s="322">
        <v>38386</v>
      </c>
      <c r="W37" s="323">
        <v>1001</v>
      </c>
      <c r="X37" s="322">
        <v>753</v>
      </c>
      <c r="Y37" s="324">
        <f>SUM(U37:X37)</f>
        <v>80399</v>
      </c>
      <c r="Z37" s="328">
        <f>IF(ISERROR(S37/Y37-1),"         /0",IF(S37/Y37&gt;5,"  *  ",(S37/Y37-1)))</f>
        <v>-0.002475155163621401</v>
      </c>
    </row>
    <row r="38" spans="1:26" ht="21" customHeight="1">
      <c r="A38" s="319" t="s">
        <v>452</v>
      </c>
      <c r="B38" s="320" t="s">
        <v>453</v>
      </c>
      <c r="C38" s="321">
        <v>1520</v>
      </c>
      <c r="D38" s="322">
        <v>1490</v>
      </c>
      <c r="E38" s="323">
        <v>2711</v>
      </c>
      <c r="F38" s="322">
        <v>2827</v>
      </c>
      <c r="G38" s="324">
        <f t="shared" si="6"/>
        <v>8548</v>
      </c>
      <c r="H38" s="325">
        <f>G38/$G$9</f>
        <v>0.001997013357655093</v>
      </c>
      <c r="I38" s="326">
        <v>1228</v>
      </c>
      <c r="J38" s="322">
        <v>1262</v>
      </c>
      <c r="K38" s="323">
        <v>1818</v>
      </c>
      <c r="L38" s="322">
        <v>1862</v>
      </c>
      <c r="M38" s="324">
        <f>SUM(I38:L38)</f>
        <v>6170</v>
      </c>
      <c r="N38" s="327">
        <f>IF(ISERROR(G38/M38-1),"         /0",(G38/M38-1))</f>
        <v>0.38541329011345216</v>
      </c>
      <c r="O38" s="321">
        <v>10742</v>
      </c>
      <c r="P38" s="322">
        <v>11113</v>
      </c>
      <c r="Q38" s="323">
        <v>13231</v>
      </c>
      <c r="R38" s="322">
        <v>13703</v>
      </c>
      <c r="S38" s="324">
        <f>SUM(O38:R38)</f>
        <v>48789</v>
      </c>
      <c r="T38" s="325">
        <f>S38/$S$9</f>
        <v>0.0015195870973914892</v>
      </c>
      <c r="U38" s="326">
        <v>9831</v>
      </c>
      <c r="V38" s="322">
        <v>9929</v>
      </c>
      <c r="W38" s="323">
        <v>11395</v>
      </c>
      <c r="X38" s="322">
        <v>11719</v>
      </c>
      <c r="Y38" s="324">
        <f>SUM(U38:X38)</f>
        <v>42874</v>
      </c>
      <c r="Z38" s="328">
        <f>IF(ISERROR(S38/Y38-1),"         /0",IF(S38/Y38&gt;5,"  *  ",(S38/Y38-1)))</f>
        <v>0.13796240145542749</v>
      </c>
    </row>
    <row r="39" spans="1:26" ht="21" customHeight="1">
      <c r="A39" s="319" t="s">
        <v>454</v>
      </c>
      <c r="B39" s="320" t="s">
        <v>455</v>
      </c>
      <c r="C39" s="321">
        <v>4108</v>
      </c>
      <c r="D39" s="322">
        <v>3980</v>
      </c>
      <c r="E39" s="323">
        <v>6</v>
      </c>
      <c r="F39" s="322">
        <v>14</v>
      </c>
      <c r="G39" s="324">
        <f t="shared" si="6"/>
        <v>8108</v>
      </c>
      <c r="H39" s="325">
        <f>G39/$G$9</f>
        <v>0.0018942190341445363</v>
      </c>
      <c r="I39" s="326">
        <v>4127</v>
      </c>
      <c r="J39" s="322">
        <v>4077</v>
      </c>
      <c r="K39" s="323">
        <v>162</v>
      </c>
      <c r="L39" s="322">
        <v>162</v>
      </c>
      <c r="M39" s="324">
        <f>SUM(I39:L39)</f>
        <v>8528</v>
      </c>
      <c r="N39" s="327">
        <f>IF(ISERROR(G39/M39-1),"         /0",(G39/M39-1))</f>
        <v>-0.04924953095684803</v>
      </c>
      <c r="O39" s="321">
        <v>30104</v>
      </c>
      <c r="P39" s="322">
        <v>29683</v>
      </c>
      <c r="Q39" s="323">
        <v>369</v>
      </c>
      <c r="R39" s="322">
        <v>385</v>
      </c>
      <c r="S39" s="324">
        <f>SUM(O39:R39)</f>
        <v>60541</v>
      </c>
      <c r="T39" s="325">
        <f>S39/$S$9</f>
        <v>0.0018856160704908513</v>
      </c>
      <c r="U39" s="326">
        <v>27804</v>
      </c>
      <c r="V39" s="322">
        <v>27908</v>
      </c>
      <c r="W39" s="323">
        <v>355</v>
      </c>
      <c r="X39" s="322">
        <v>399</v>
      </c>
      <c r="Y39" s="324">
        <f>SUM(U39:X39)</f>
        <v>56466</v>
      </c>
      <c r="Z39" s="328">
        <f>IF(ISERROR(S39/Y39-1),"         /0",IF(S39/Y39&gt;5,"  *  ",(S39/Y39-1)))</f>
        <v>0.07216732192823994</v>
      </c>
    </row>
    <row r="40" spans="1:26" ht="21" customHeight="1">
      <c r="A40" s="319" t="s">
        <v>456</v>
      </c>
      <c r="B40" s="320" t="s">
        <v>457</v>
      </c>
      <c r="C40" s="321">
        <v>2279</v>
      </c>
      <c r="D40" s="322">
        <v>2355</v>
      </c>
      <c r="E40" s="323">
        <v>1650</v>
      </c>
      <c r="F40" s="322">
        <v>1460</v>
      </c>
      <c r="G40" s="324">
        <f t="shared" si="6"/>
        <v>7744</v>
      </c>
      <c r="H40" s="325">
        <f aca="true" t="shared" si="23" ref="H40:H52">G40/$G$9</f>
        <v>0.0018091800937858028</v>
      </c>
      <c r="I40" s="326">
        <v>1750</v>
      </c>
      <c r="J40" s="322">
        <v>1825</v>
      </c>
      <c r="K40" s="323">
        <v>1632</v>
      </c>
      <c r="L40" s="322">
        <v>1654</v>
      </c>
      <c r="M40" s="324">
        <f aca="true" t="shared" si="24" ref="M40:M52">SUM(I40:L40)</f>
        <v>6861</v>
      </c>
      <c r="N40" s="327">
        <f aca="true" t="shared" si="25" ref="N40:N52">IF(ISERROR(G40/M40-1),"         /0",(G40/M40-1))</f>
        <v>0.12869844046057421</v>
      </c>
      <c r="O40" s="321">
        <v>12692</v>
      </c>
      <c r="P40" s="322">
        <v>12913</v>
      </c>
      <c r="Q40" s="323">
        <v>6312</v>
      </c>
      <c r="R40" s="322">
        <v>5572</v>
      </c>
      <c r="S40" s="324">
        <f aca="true" t="shared" si="26" ref="S40:S52">SUM(O40:R40)</f>
        <v>37489</v>
      </c>
      <c r="T40" s="325">
        <f aca="true" t="shared" si="27" ref="T40:T52">S40/$S$9</f>
        <v>0.0011676361617190256</v>
      </c>
      <c r="U40" s="326">
        <v>8360</v>
      </c>
      <c r="V40" s="322">
        <v>8384</v>
      </c>
      <c r="W40" s="323">
        <v>9399</v>
      </c>
      <c r="X40" s="322">
        <v>8837</v>
      </c>
      <c r="Y40" s="324">
        <f aca="true" t="shared" si="28" ref="Y40:Y52">SUM(U40:X40)</f>
        <v>34980</v>
      </c>
      <c r="Z40" s="328">
        <f aca="true" t="shared" si="29" ref="Z40:Z52">IF(ISERROR(S40/Y40-1),"         /0",IF(S40/Y40&gt;5,"  *  ",(S40/Y40-1)))</f>
        <v>0.07172670097198397</v>
      </c>
    </row>
    <row r="41" spans="1:26" ht="21" customHeight="1">
      <c r="A41" s="319" t="s">
        <v>458</v>
      </c>
      <c r="B41" s="320" t="s">
        <v>459</v>
      </c>
      <c r="C41" s="321">
        <v>558</v>
      </c>
      <c r="D41" s="322">
        <v>524</v>
      </c>
      <c r="E41" s="323">
        <v>2848</v>
      </c>
      <c r="F41" s="322">
        <v>2782</v>
      </c>
      <c r="G41" s="324">
        <f t="shared" si="6"/>
        <v>6712</v>
      </c>
      <c r="H41" s="325">
        <f t="shared" si="23"/>
        <v>0.0015680806804610418</v>
      </c>
      <c r="I41" s="326">
        <v>493</v>
      </c>
      <c r="J41" s="322">
        <v>493</v>
      </c>
      <c r="K41" s="323">
        <v>2692</v>
      </c>
      <c r="L41" s="322">
        <v>2665</v>
      </c>
      <c r="M41" s="324">
        <f t="shared" si="24"/>
        <v>6343</v>
      </c>
      <c r="N41" s="327">
        <f t="shared" si="25"/>
        <v>0.058174365442219766</v>
      </c>
      <c r="O41" s="321">
        <v>1256</v>
      </c>
      <c r="P41" s="322">
        <v>1249</v>
      </c>
      <c r="Q41" s="323">
        <v>10445</v>
      </c>
      <c r="R41" s="322">
        <v>10205</v>
      </c>
      <c r="S41" s="324">
        <f t="shared" si="26"/>
        <v>23155</v>
      </c>
      <c r="T41" s="325">
        <f t="shared" si="27"/>
        <v>0.0007211879571235306</v>
      </c>
      <c r="U41" s="326">
        <v>1139</v>
      </c>
      <c r="V41" s="322">
        <v>1138</v>
      </c>
      <c r="W41" s="323">
        <v>9842</v>
      </c>
      <c r="X41" s="322">
        <v>9434</v>
      </c>
      <c r="Y41" s="324">
        <f t="shared" si="28"/>
        <v>21553</v>
      </c>
      <c r="Z41" s="328">
        <f t="shared" si="29"/>
        <v>0.07432839975873429</v>
      </c>
    </row>
    <row r="42" spans="1:26" ht="21" customHeight="1">
      <c r="A42" s="319" t="s">
        <v>460</v>
      </c>
      <c r="B42" s="320" t="s">
        <v>461</v>
      </c>
      <c r="C42" s="321">
        <v>3319</v>
      </c>
      <c r="D42" s="322">
        <v>3233</v>
      </c>
      <c r="E42" s="323">
        <v>10</v>
      </c>
      <c r="F42" s="322">
        <v>10</v>
      </c>
      <c r="G42" s="324">
        <f t="shared" si="6"/>
        <v>6572</v>
      </c>
      <c r="H42" s="325">
        <f t="shared" si="23"/>
        <v>0.0015353733957076828</v>
      </c>
      <c r="I42" s="326">
        <v>3422</v>
      </c>
      <c r="J42" s="322">
        <v>3292</v>
      </c>
      <c r="K42" s="323">
        <v>19</v>
      </c>
      <c r="L42" s="322">
        <v>19</v>
      </c>
      <c r="M42" s="324">
        <f t="shared" si="24"/>
        <v>6752</v>
      </c>
      <c r="N42" s="327">
        <f t="shared" si="25"/>
        <v>-0.02665876777251186</v>
      </c>
      <c r="O42" s="321">
        <v>26616</v>
      </c>
      <c r="P42" s="322">
        <v>25291</v>
      </c>
      <c r="Q42" s="323">
        <v>203</v>
      </c>
      <c r="R42" s="322">
        <v>203</v>
      </c>
      <c r="S42" s="324">
        <f t="shared" si="26"/>
        <v>52313</v>
      </c>
      <c r="T42" s="325">
        <f t="shared" si="27"/>
        <v>0.0016293459555604946</v>
      </c>
      <c r="U42" s="326">
        <v>22030</v>
      </c>
      <c r="V42" s="322">
        <v>20952</v>
      </c>
      <c r="W42" s="323">
        <v>187</v>
      </c>
      <c r="X42" s="322">
        <v>217</v>
      </c>
      <c r="Y42" s="324">
        <f t="shared" si="28"/>
        <v>43386</v>
      </c>
      <c r="Z42" s="328">
        <f t="shared" si="29"/>
        <v>0.20575761766468448</v>
      </c>
    </row>
    <row r="43" spans="1:26" ht="21" customHeight="1">
      <c r="A43" s="319" t="s">
        <v>462</v>
      </c>
      <c r="B43" s="320" t="s">
        <v>463</v>
      </c>
      <c r="C43" s="321">
        <v>2818</v>
      </c>
      <c r="D43" s="322">
        <v>2735</v>
      </c>
      <c r="E43" s="323">
        <v>297</v>
      </c>
      <c r="F43" s="322">
        <v>219</v>
      </c>
      <c r="G43" s="324">
        <f t="shared" si="6"/>
        <v>6069</v>
      </c>
      <c r="H43" s="325">
        <f t="shared" si="23"/>
        <v>0.0014178607940581144</v>
      </c>
      <c r="I43" s="326">
        <v>2060</v>
      </c>
      <c r="J43" s="322">
        <v>2007</v>
      </c>
      <c r="K43" s="323">
        <v>245</v>
      </c>
      <c r="L43" s="322">
        <v>250</v>
      </c>
      <c r="M43" s="324">
        <f t="shared" si="24"/>
        <v>4562</v>
      </c>
      <c r="N43" s="327">
        <f t="shared" si="25"/>
        <v>0.33033757124068397</v>
      </c>
      <c r="O43" s="321">
        <v>18798</v>
      </c>
      <c r="P43" s="322">
        <v>18157</v>
      </c>
      <c r="Q43" s="323">
        <v>2156</v>
      </c>
      <c r="R43" s="322">
        <v>2109</v>
      </c>
      <c r="S43" s="324">
        <f t="shared" si="26"/>
        <v>41220</v>
      </c>
      <c r="T43" s="325">
        <f t="shared" si="27"/>
        <v>0.0012838422626919425</v>
      </c>
      <c r="U43" s="326">
        <v>16085</v>
      </c>
      <c r="V43" s="322">
        <v>15686</v>
      </c>
      <c r="W43" s="323">
        <v>1930</v>
      </c>
      <c r="X43" s="322">
        <v>1819</v>
      </c>
      <c r="Y43" s="324">
        <f t="shared" si="28"/>
        <v>35520</v>
      </c>
      <c r="Z43" s="328">
        <f t="shared" si="29"/>
        <v>0.16047297297297303</v>
      </c>
    </row>
    <row r="44" spans="1:26" ht="21" customHeight="1">
      <c r="A44" s="319" t="s">
        <v>464</v>
      </c>
      <c r="B44" s="320" t="s">
        <v>465</v>
      </c>
      <c r="C44" s="321">
        <v>0</v>
      </c>
      <c r="D44" s="322">
        <v>0</v>
      </c>
      <c r="E44" s="323">
        <v>2486</v>
      </c>
      <c r="F44" s="322">
        <v>2615</v>
      </c>
      <c r="G44" s="324">
        <f t="shared" si="6"/>
        <v>5101</v>
      </c>
      <c r="H44" s="325">
        <f t="shared" si="23"/>
        <v>0.001191713282334889</v>
      </c>
      <c r="I44" s="326"/>
      <c r="J44" s="322"/>
      <c r="K44" s="323">
        <v>2006</v>
      </c>
      <c r="L44" s="322">
        <v>2059</v>
      </c>
      <c r="M44" s="324">
        <f t="shared" si="24"/>
        <v>4065</v>
      </c>
      <c r="N44" s="327">
        <f t="shared" si="25"/>
        <v>0.25485854858548596</v>
      </c>
      <c r="O44" s="321"/>
      <c r="P44" s="322"/>
      <c r="Q44" s="323">
        <v>19381</v>
      </c>
      <c r="R44" s="322">
        <v>19820</v>
      </c>
      <c r="S44" s="324">
        <f t="shared" si="26"/>
        <v>39201</v>
      </c>
      <c r="T44" s="325">
        <f t="shared" si="27"/>
        <v>0.001220958285778429</v>
      </c>
      <c r="U44" s="326"/>
      <c r="V44" s="322"/>
      <c r="W44" s="323">
        <v>14258</v>
      </c>
      <c r="X44" s="322">
        <v>14542</v>
      </c>
      <c r="Y44" s="324">
        <f t="shared" si="28"/>
        <v>28800</v>
      </c>
      <c r="Z44" s="328">
        <f t="shared" si="29"/>
        <v>0.3611458333333333</v>
      </c>
    </row>
    <row r="45" spans="1:26" ht="21" customHeight="1">
      <c r="A45" s="319" t="s">
        <v>466</v>
      </c>
      <c r="B45" s="320" t="s">
        <v>467</v>
      </c>
      <c r="C45" s="321">
        <v>786</v>
      </c>
      <c r="D45" s="322">
        <v>693</v>
      </c>
      <c r="E45" s="323">
        <v>1555</v>
      </c>
      <c r="F45" s="322">
        <v>1648</v>
      </c>
      <c r="G45" s="324">
        <f t="shared" si="6"/>
        <v>4682</v>
      </c>
      <c r="H45" s="325">
        <f t="shared" si="23"/>
        <v>0.001093825051537336</v>
      </c>
      <c r="I45" s="326">
        <v>615</v>
      </c>
      <c r="J45" s="322">
        <v>540</v>
      </c>
      <c r="K45" s="323">
        <v>1473</v>
      </c>
      <c r="L45" s="322">
        <v>1409</v>
      </c>
      <c r="M45" s="324">
        <f t="shared" si="24"/>
        <v>4037</v>
      </c>
      <c r="N45" s="327">
        <f t="shared" si="25"/>
        <v>0.15977210800099084</v>
      </c>
      <c r="O45" s="321">
        <v>4150</v>
      </c>
      <c r="P45" s="322">
        <v>3616</v>
      </c>
      <c r="Q45" s="323">
        <v>6260</v>
      </c>
      <c r="R45" s="322">
        <v>5943</v>
      </c>
      <c r="S45" s="324">
        <f t="shared" si="26"/>
        <v>19969</v>
      </c>
      <c r="T45" s="325">
        <f t="shared" si="27"/>
        <v>0.000621956480924197</v>
      </c>
      <c r="U45" s="326">
        <v>2877</v>
      </c>
      <c r="V45" s="322">
        <v>2642</v>
      </c>
      <c r="W45" s="323">
        <v>6688</v>
      </c>
      <c r="X45" s="322">
        <v>6034</v>
      </c>
      <c r="Y45" s="324">
        <f t="shared" si="28"/>
        <v>18241</v>
      </c>
      <c r="Z45" s="328">
        <f t="shared" si="29"/>
        <v>0.09473164848418403</v>
      </c>
    </row>
    <row r="46" spans="1:26" ht="21" customHeight="1">
      <c r="A46" s="319" t="s">
        <v>468</v>
      </c>
      <c r="B46" s="320" t="s">
        <v>469</v>
      </c>
      <c r="C46" s="321">
        <v>1695</v>
      </c>
      <c r="D46" s="322">
        <v>1664</v>
      </c>
      <c r="E46" s="323">
        <v>564</v>
      </c>
      <c r="F46" s="322">
        <v>532</v>
      </c>
      <c r="G46" s="324">
        <f t="shared" si="6"/>
        <v>4455</v>
      </c>
      <c r="H46" s="325">
        <f t="shared" si="23"/>
        <v>0.0010407925255443895</v>
      </c>
      <c r="I46" s="326">
        <v>1238</v>
      </c>
      <c r="J46" s="322">
        <v>1220</v>
      </c>
      <c r="K46" s="323">
        <v>290</v>
      </c>
      <c r="L46" s="322">
        <v>237</v>
      </c>
      <c r="M46" s="324">
        <f t="shared" si="24"/>
        <v>2985</v>
      </c>
      <c r="N46" s="327">
        <f t="shared" si="25"/>
        <v>0.49246231155778886</v>
      </c>
      <c r="O46" s="321">
        <v>12168</v>
      </c>
      <c r="P46" s="322">
        <v>12913</v>
      </c>
      <c r="Q46" s="323">
        <v>3307</v>
      </c>
      <c r="R46" s="322">
        <v>3038</v>
      </c>
      <c r="S46" s="324">
        <f t="shared" si="26"/>
        <v>31426</v>
      </c>
      <c r="T46" s="325">
        <f t="shared" si="27"/>
        <v>0.0009787973543754728</v>
      </c>
      <c r="U46" s="326">
        <v>9969</v>
      </c>
      <c r="V46" s="322">
        <v>11090</v>
      </c>
      <c r="W46" s="323">
        <v>1774</v>
      </c>
      <c r="X46" s="322">
        <v>1677</v>
      </c>
      <c r="Y46" s="324">
        <f t="shared" si="28"/>
        <v>24510</v>
      </c>
      <c r="Z46" s="328">
        <f t="shared" si="29"/>
        <v>0.2821705426356589</v>
      </c>
    </row>
    <row r="47" spans="1:26" ht="21" customHeight="1">
      <c r="A47" s="319" t="s">
        <v>470</v>
      </c>
      <c r="B47" s="320" t="s">
        <v>470</v>
      </c>
      <c r="C47" s="321">
        <v>1054</v>
      </c>
      <c r="D47" s="322">
        <v>1019</v>
      </c>
      <c r="E47" s="323">
        <v>821</v>
      </c>
      <c r="F47" s="322">
        <v>692</v>
      </c>
      <c r="G47" s="324">
        <f t="shared" si="6"/>
        <v>3586</v>
      </c>
      <c r="H47" s="325">
        <f t="shared" si="23"/>
        <v>0.0008377737366110394</v>
      </c>
      <c r="I47" s="326">
        <v>728</v>
      </c>
      <c r="J47" s="322">
        <v>720</v>
      </c>
      <c r="K47" s="323">
        <v>765</v>
      </c>
      <c r="L47" s="322">
        <v>670</v>
      </c>
      <c r="M47" s="324">
        <f t="shared" si="24"/>
        <v>2883</v>
      </c>
      <c r="N47" s="327">
        <f t="shared" si="25"/>
        <v>0.24384321886923344</v>
      </c>
      <c r="O47" s="321">
        <v>7177</v>
      </c>
      <c r="P47" s="322">
        <v>7899</v>
      </c>
      <c r="Q47" s="323">
        <v>6610</v>
      </c>
      <c r="R47" s="322">
        <v>5712</v>
      </c>
      <c r="S47" s="324">
        <f t="shared" si="26"/>
        <v>27398</v>
      </c>
      <c r="T47" s="325">
        <f t="shared" si="27"/>
        <v>0.0008533408615534654</v>
      </c>
      <c r="U47" s="326">
        <v>6151</v>
      </c>
      <c r="V47" s="322">
        <v>7090</v>
      </c>
      <c r="W47" s="323">
        <v>5066</v>
      </c>
      <c r="X47" s="322">
        <v>4949</v>
      </c>
      <c r="Y47" s="324">
        <f t="shared" si="28"/>
        <v>23256</v>
      </c>
      <c r="Z47" s="328">
        <f t="shared" si="29"/>
        <v>0.17810457516339873</v>
      </c>
    </row>
    <row r="48" spans="1:26" ht="21" customHeight="1">
      <c r="A48" s="319" t="s">
        <v>471</v>
      </c>
      <c r="B48" s="320" t="s">
        <v>472</v>
      </c>
      <c r="C48" s="321">
        <v>1418</v>
      </c>
      <c r="D48" s="322">
        <v>1278</v>
      </c>
      <c r="E48" s="323">
        <v>314</v>
      </c>
      <c r="F48" s="322">
        <v>509</v>
      </c>
      <c r="G48" s="324">
        <f t="shared" si="6"/>
        <v>3519</v>
      </c>
      <c r="H48" s="325">
        <f t="shared" si="23"/>
        <v>0.0008221209646219318</v>
      </c>
      <c r="I48" s="326">
        <v>1299</v>
      </c>
      <c r="J48" s="322">
        <v>1325</v>
      </c>
      <c r="K48" s="323">
        <v>165</v>
      </c>
      <c r="L48" s="322">
        <v>140</v>
      </c>
      <c r="M48" s="324">
        <f t="shared" si="24"/>
        <v>2929</v>
      </c>
      <c r="N48" s="327">
        <f t="shared" si="25"/>
        <v>0.20143393649709807</v>
      </c>
      <c r="O48" s="321">
        <v>12445</v>
      </c>
      <c r="P48" s="322">
        <v>12329</v>
      </c>
      <c r="Q48" s="323">
        <v>1439</v>
      </c>
      <c r="R48" s="322">
        <v>1909</v>
      </c>
      <c r="S48" s="324">
        <f t="shared" si="26"/>
        <v>28122</v>
      </c>
      <c r="T48" s="325">
        <f t="shared" si="27"/>
        <v>0.0008758906383169046</v>
      </c>
      <c r="U48" s="326">
        <v>12124</v>
      </c>
      <c r="V48" s="322">
        <v>11846</v>
      </c>
      <c r="W48" s="323">
        <v>1454</v>
      </c>
      <c r="X48" s="322">
        <v>1774</v>
      </c>
      <c r="Y48" s="324">
        <f t="shared" si="28"/>
        <v>27198</v>
      </c>
      <c r="Z48" s="328">
        <f t="shared" si="29"/>
        <v>0.03397308625634232</v>
      </c>
    </row>
    <row r="49" spans="1:26" ht="21" customHeight="1">
      <c r="A49" s="319" t="s">
        <v>473</v>
      </c>
      <c r="B49" s="320" t="s">
        <v>474</v>
      </c>
      <c r="C49" s="321">
        <v>1291</v>
      </c>
      <c r="D49" s="322">
        <v>1198</v>
      </c>
      <c r="E49" s="323">
        <v>554</v>
      </c>
      <c r="F49" s="322">
        <v>462</v>
      </c>
      <c r="G49" s="324">
        <f t="shared" si="6"/>
        <v>3505</v>
      </c>
      <c r="H49" s="325">
        <f t="shared" si="23"/>
        <v>0.000818850236146596</v>
      </c>
      <c r="I49" s="326">
        <v>1127</v>
      </c>
      <c r="J49" s="322">
        <v>1172</v>
      </c>
      <c r="K49" s="323">
        <v>572</v>
      </c>
      <c r="L49" s="322">
        <v>510</v>
      </c>
      <c r="M49" s="324">
        <f t="shared" si="24"/>
        <v>3381</v>
      </c>
      <c r="N49" s="327">
        <f t="shared" si="25"/>
        <v>0.03667553978112981</v>
      </c>
      <c r="O49" s="321">
        <v>9660</v>
      </c>
      <c r="P49" s="322">
        <v>9440</v>
      </c>
      <c r="Q49" s="323">
        <v>3468</v>
      </c>
      <c r="R49" s="322">
        <v>2957</v>
      </c>
      <c r="S49" s="324">
        <f t="shared" si="26"/>
        <v>25525</v>
      </c>
      <c r="T49" s="325">
        <f t="shared" si="27"/>
        <v>0.0007950042153132419</v>
      </c>
      <c r="U49" s="326">
        <v>8645</v>
      </c>
      <c r="V49" s="322">
        <v>8777</v>
      </c>
      <c r="W49" s="323">
        <v>4388</v>
      </c>
      <c r="X49" s="322">
        <v>3993</v>
      </c>
      <c r="Y49" s="324">
        <f t="shared" si="28"/>
        <v>25803</v>
      </c>
      <c r="Z49" s="328">
        <f t="shared" si="29"/>
        <v>-0.01077394101461071</v>
      </c>
    </row>
    <row r="50" spans="1:26" ht="21" customHeight="1">
      <c r="A50" s="319" t="s">
        <v>475</v>
      </c>
      <c r="B50" s="320" t="s">
        <v>476</v>
      </c>
      <c r="C50" s="321">
        <v>0</v>
      </c>
      <c r="D50" s="322">
        <v>0</v>
      </c>
      <c r="E50" s="323">
        <v>1799</v>
      </c>
      <c r="F50" s="322">
        <v>1666</v>
      </c>
      <c r="G50" s="324">
        <f t="shared" si="6"/>
        <v>3465</v>
      </c>
      <c r="H50" s="325">
        <f t="shared" si="23"/>
        <v>0.0008095052976456362</v>
      </c>
      <c r="I50" s="326">
        <v>2239</v>
      </c>
      <c r="J50" s="322">
        <v>2137</v>
      </c>
      <c r="K50" s="323"/>
      <c r="L50" s="322"/>
      <c r="M50" s="324">
        <f t="shared" si="24"/>
        <v>4376</v>
      </c>
      <c r="N50" s="327">
        <f t="shared" si="25"/>
        <v>-0.208180987202925</v>
      </c>
      <c r="O50" s="321">
        <v>2210</v>
      </c>
      <c r="P50" s="322">
        <v>2071</v>
      </c>
      <c r="Q50" s="323">
        <v>12303</v>
      </c>
      <c r="R50" s="322">
        <v>11797</v>
      </c>
      <c r="S50" s="324">
        <f t="shared" si="26"/>
        <v>28381</v>
      </c>
      <c r="T50" s="325">
        <f t="shared" si="27"/>
        <v>0.0008839574783469195</v>
      </c>
      <c r="U50" s="326">
        <v>19484</v>
      </c>
      <c r="V50" s="322">
        <v>17958</v>
      </c>
      <c r="W50" s="323">
        <v>9</v>
      </c>
      <c r="X50" s="322">
        <v>9</v>
      </c>
      <c r="Y50" s="324">
        <f t="shared" si="28"/>
        <v>37460</v>
      </c>
      <c r="Z50" s="328">
        <f t="shared" si="29"/>
        <v>-0.24236518953550457</v>
      </c>
    </row>
    <row r="51" spans="1:26" ht="21" customHeight="1">
      <c r="A51" s="319" t="s">
        <v>477</v>
      </c>
      <c r="B51" s="320" t="s">
        <v>477</v>
      </c>
      <c r="C51" s="321">
        <v>511</v>
      </c>
      <c r="D51" s="322">
        <v>488</v>
      </c>
      <c r="E51" s="323">
        <v>992</v>
      </c>
      <c r="F51" s="322">
        <v>936</v>
      </c>
      <c r="G51" s="324">
        <f t="shared" si="6"/>
        <v>2927</v>
      </c>
      <c r="H51" s="325">
        <f t="shared" si="23"/>
        <v>0.0006838158748077279</v>
      </c>
      <c r="I51" s="326">
        <v>527</v>
      </c>
      <c r="J51" s="322">
        <v>524</v>
      </c>
      <c r="K51" s="323">
        <v>577</v>
      </c>
      <c r="L51" s="322">
        <v>577</v>
      </c>
      <c r="M51" s="324">
        <f t="shared" si="24"/>
        <v>2205</v>
      </c>
      <c r="N51" s="327">
        <f t="shared" si="25"/>
        <v>0.327437641723356</v>
      </c>
      <c r="O51" s="321">
        <v>3738</v>
      </c>
      <c r="P51" s="322">
        <v>3739</v>
      </c>
      <c r="Q51" s="323">
        <v>4465</v>
      </c>
      <c r="R51" s="322">
        <v>4288</v>
      </c>
      <c r="S51" s="324">
        <f t="shared" si="26"/>
        <v>16230</v>
      </c>
      <c r="T51" s="325">
        <f t="shared" si="27"/>
        <v>0.0005055012111472642</v>
      </c>
      <c r="U51" s="326">
        <v>3498</v>
      </c>
      <c r="V51" s="322">
        <v>3475</v>
      </c>
      <c r="W51" s="323">
        <v>4151</v>
      </c>
      <c r="X51" s="322">
        <v>4138</v>
      </c>
      <c r="Y51" s="324">
        <f t="shared" si="28"/>
        <v>15262</v>
      </c>
      <c r="Z51" s="328">
        <f t="shared" si="29"/>
        <v>0.06342550124492208</v>
      </c>
    </row>
    <row r="52" spans="1:26" ht="21" customHeight="1">
      <c r="A52" s="319" t="s">
        <v>478</v>
      </c>
      <c r="B52" s="320" t="s">
        <v>479</v>
      </c>
      <c r="C52" s="321">
        <v>1431</v>
      </c>
      <c r="D52" s="322">
        <v>1418</v>
      </c>
      <c r="E52" s="323">
        <v>46</v>
      </c>
      <c r="F52" s="322">
        <v>30</v>
      </c>
      <c r="G52" s="324">
        <f t="shared" si="6"/>
        <v>2925</v>
      </c>
      <c r="H52" s="325">
        <f t="shared" si="23"/>
        <v>0.00068334862788268</v>
      </c>
      <c r="I52" s="326">
        <v>1879</v>
      </c>
      <c r="J52" s="322">
        <v>1924</v>
      </c>
      <c r="K52" s="323">
        <v>22</v>
      </c>
      <c r="L52" s="322">
        <v>15</v>
      </c>
      <c r="M52" s="324">
        <f t="shared" si="24"/>
        <v>3840</v>
      </c>
      <c r="N52" s="327">
        <f t="shared" si="25"/>
        <v>-0.23828125</v>
      </c>
      <c r="O52" s="321">
        <v>10484</v>
      </c>
      <c r="P52" s="322">
        <v>10319</v>
      </c>
      <c r="Q52" s="323">
        <v>553</v>
      </c>
      <c r="R52" s="322">
        <v>623</v>
      </c>
      <c r="S52" s="324">
        <f t="shared" si="26"/>
        <v>21979</v>
      </c>
      <c r="T52" s="325">
        <f t="shared" si="27"/>
        <v>0.0006845601429331927</v>
      </c>
      <c r="U52" s="326">
        <v>12637</v>
      </c>
      <c r="V52" s="322">
        <v>12456</v>
      </c>
      <c r="W52" s="323">
        <v>415</v>
      </c>
      <c r="X52" s="322">
        <v>523</v>
      </c>
      <c r="Y52" s="324">
        <f t="shared" si="28"/>
        <v>26031</v>
      </c>
      <c r="Z52" s="328">
        <f t="shared" si="29"/>
        <v>-0.1556605585647881</v>
      </c>
    </row>
    <row r="53" spans="1:26" ht="21" customHeight="1">
      <c r="A53" s="319" t="s">
        <v>480</v>
      </c>
      <c r="B53" s="320" t="s">
        <v>480</v>
      </c>
      <c r="C53" s="321">
        <v>1367</v>
      </c>
      <c r="D53" s="322">
        <v>1368</v>
      </c>
      <c r="E53" s="323">
        <v>63</v>
      </c>
      <c r="F53" s="322">
        <v>44</v>
      </c>
      <c r="G53" s="324">
        <f t="shared" si="6"/>
        <v>2842</v>
      </c>
      <c r="H53" s="325">
        <f aca="true" t="shared" si="30" ref="H53:H66">G53/$G$9</f>
        <v>0.0006639578804931885</v>
      </c>
      <c r="I53" s="326">
        <v>1119</v>
      </c>
      <c r="J53" s="322">
        <v>1143</v>
      </c>
      <c r="K53" s="323">
        <v>36</v>
      </c>
      <c r="L53" s="322">
        <v>61</v>
      </c>
      <c r="M53" s="324">
        <f aca="true" t="shared" si="31" ref="M53:M66">SUM(I53:L53)</f>
        <v>2359</v>
      </c>
      <c r="N53" s="327">
        <f aca="true" t="shared" si="32" ref="N53:N66">IF(ISERROR(G53/M53-1),"         /0",(G53/M53-1))</f>
        <v>0.20474777448071224</v>
      </c>
      <c r="O53" s="321">
        <v>9676</v>
      </c>
      <c r="P53" s="322">
        <v>9600</v>
      </c>
      <c r="Q53" s="323">
        <v>712</v>
      </c>
      <c r="R53" s="322">
        <v>766</v>
      </c>
      <c r="S53" s="324">
        <f aca="true" t="shared" si="33" ref="S53:S66">SUM(O53:R53)</f>
        <v>20754</v>
      </c>
      <c r="T53" s="325">
        <f aca="true" t="shared" si="34" ref="T53:T66">S53/$S$9</f>
        <v>0.0006464061698182575</v>
      </c>
      <c r="U53" s="326">
        <v>6666</v>
      </c>
      <c r="V53" s="322">
        <v>7048</v>
      </c>
      <c r="W53" s="323">
        <v>447</v>
      </c>
      <c r="X53" s="322">
        <v>515</v>
      </c>
      <c r="Y53" s="324">
        <f aca="true" t="shared" si="35" ref="Y53:Y66">SUM(U53:X53)</f>
        <v>14676</v>
      </c>
      <c r="Z53" s="328">
        <f aca="true" t="shared" si="36" ref="Z53:Z66">IF(ISERROR(S53/Y53-1),"         /0",IF(S53/Y53&gt;5,"  *  ",(S53/Y53-1)))</f>
        <v>0.41414554374488954</v>
      </c>
    </row>
    <row r="54" spans="1:26" ht="21" customHeight="1">
      <c r="A54" s="319" t="s">
        <v>448</v>
      </c>
      <c r="B54" s="320" t="s">
        <v>481</v>
      </c>
      <c r="C54" s="321">
        <v>1030</v>
      </c>
      <c r="D54" s="322">
        <v>1065</v>
      </c>
      <c r="E54" s="323">
        <v>86</v>
      </c>
      <c r="F54" s="322">
        <v>488</v>
      </c>
      <c r="G54" s="324">
        <f t="shared" si="6"/>
        <v>2669</v>
      </c>
      <c r="H54" s="325">
        <f t="shared" si="30"/>
        <v>0.0006235410214765377</v>
      </c>
      <c r="I54" s="326">
        <v>830</v>
      </c>
      <c r="J54" s="322">
        <v>897</v>
      </c>
      <c r="K54" s="323">
        <v>14</v>
      </c>
      <c r="L54" s="322">
        <v>9</v>
      </c>
      <c r="M54" s="324">
        <f t="shared" si="31"/>
        <v>1750</v>
      </c>
      <c r="N54" s="327">
        <f t="shared" si="32"/>
        <v>0.5251428571428571</v>
      </c>
      <c r="O54" s="321">
        <v>7366</v>
      </c>
      <c r="P54" s="322">
        <v>7682</v>
      </c>
      <c r="Q54" s="323">
        <v>572</v>
      </c>
      <c r="R54" s="322">
        <v>1772</v>
      </c>
      <c r="S54" s="324">
        <f t="shared" si="33"/>
        <v>17392</v>
      </c>
      <c r="T54" s="325">
        <f t="shared" si="34"/>
        <v>0.000541692979930574</v>
      </c>
      <c r="U54" s="326">
        <v>6231</v>
      </c>
      <c r="V54" s="322">
        <v>6790</v>
      </c>
      <c r="W54" s="323">
        <v>683</v>
      </c>
      <c r="X54" s="322">
        <v>1708</v>
      </c>
      <c r="Y54" s="324">
        <f t="shared" si="35"/>
        <v>15412</v>
      </c>
      <c r="Z54" s="328">
        <f t="shared" si="36"/>
        <v>0.12847132104853354</v>
      </c>
    </row>
    <row r="55" spans="1:26" ht="21" customHeight="1">
      <c r="A55" s="319" t="s">
        <v>482</v>
      </c>
      <c r="B55" s="320" t="s">
        <v>483</v>
      </c>
      <c r="C55" s="321">
        <v>0</v>
      </c>
      <c r="D55" s="322">
        <v>0</v>
      </c>
      <c r="E55" s="323">
        <v>948</v>
      </c>
      <c r="F55" s="322">
        <v>979</v>
      </c>
      <c r="G55" s="324">
        <f t="shared" si="6"/>
        <v>1927</v>
      </c>
      <c r="H55" s="325">
        <f t="shared" si="30"/>
        <v>0.00045019241228373474</v>
      </c>
      <c r="I55" s="326">
        <v>974</v>
      </c>
      <c r="J55" s="322">
        <v>975</v>
      </c>
      <c r="K55" s="323"/>
      <c r="L55" s="322"/>
      <c r="M55" s="324">
        <f t="shared" si="31"/>
        <v>1949</v>
      </c>
      <c r="N55" s="327">
        <f t="shared" si="32"/>
        <v>-0.011287839917906606</v>
      </c>
      <c r="O55" s="321">
        <v>885</v>
      </c>
      <c r="P55" s="322">
        <v>1048</v>
      </c>
      <c r="Q55" s="323">
        <v>5629</v>
      </c>
      <c r="R55" s="322">
        <v>5860</v>
      </c>
      <c r="S55" s="324">
        <f t="shared" si="33"/>
        <v>13422</v>
      </c>
      <c r="T55" s="325">
        <f t="shared" si="34"/>
        <v>0.000418042960937682</v>
      </c>
      <c r="U55" s="326">
        <v>7219</v>
      </c>
      <c r="V55" s="322">
        <v>7790</v>
      </c>
      <c r="W55" s="323">
        <v>2</v>
      </c>
      <c r="X55" s="322">
        <v>2</v>
      </c>
      <c r="Y55" s="324">
        <f t="shared" si="35"/>
        <v>15013</v>
      </c>
      <c r="Z55" s="328">
        <f t="shared" si="36"/>
        <v>-0.10597482182108842</v>
      </c>
    </row>
    <row r="56" spans="1:26" ht="21" customHeight="1">
      <c r="A56" s="319" t="s">
        <v>484</v>
      </c>
      <c r="B56" s="320" t="s">
        <v>485</v>
      </c>
      <c r="C56" s="321">
        <v>938</v>
      </c>
      <c r="D56" s="322">
        <v>960</v>
      </c>
      <c r="E56" s="323">
        <v>2</v>
      </c>
      <c r="F56" s="322">
        <v>2</v>
      </c>
      <c r="G56" s="324">
        <f t="shared" si="6"/>
        <v>1902</v>
      </c>
      <c r="H56" s="325">
        <f t="shared" si="30"/>
        <v>0.00044435182572063494</v>
      </c>
      <c r="I56" s="326">
        <v>271</v>
      </c>
      <c r="J56" s="322">
        <v>283</v>
      </c>
      <c r="K56" s="323">
        <v>138</v>
      </c>
      <c r="L56" s="322">
        <v>114</v>
      </c>
      <c r="M56" s="324">
        <f t="shared" si="31"/>
        <v>806</v>
      </c>
      <c r="N56" s="327">
        <f t="shared" si="32"/>
        <v>1.3598014888337469</v>
      </c>
      <c r="O56" s="321">
        <v>4829</v>
      </c>
      <c r="P56" s="322">
        <v>5311</v>
      </c>
      <c r="Q56" s="323">
        <v>315</v>
      </c>
      <c r="R56" s="322">
        <v>266</v>
      </c>
      <c r="S56" s="324">
        <f t="shared" si="33"/>
        <v>10721</v>
      </c>
      <c r="T56" s="325">
        <f t="shared" si="34"/>
        <v>0.00033391734348181264</v>
      </c>
      <c r="U56" s="326">
        <v>802</v>
      </c>
      <c r="V56" s="322">
        <v>1290</v>
      </c>
      <c r="W56" s="323">
        <v>1078</v>
      </c>
      <c r="X56" s="322">
        <v>942</v>
      </c>
      <c r="Y56" s="324">
        <f t="shared" si="35"/>
        <v>4112</v>
      </c>
      <c r="Z56" s="328">
        <f t="shared" si="36"/>
        <v>1.607247081712062</v>
      </c>
    </row>
    <row r="57" spans="1:26" ht="21" customHeight="1">
      <c r="A57" s="319" t="s">
        <v>486</v>
      </c>
      <c r="B57" s="320" t="s">
        <v>487</v>
      </c>
      <c r="C57" s="321">
        <v>681</v>
      </c>
      <c r="D57" s="322">
        <v>642</v>
      </c>
      <c r="E57" s="323">
        <v>0</v>
      </c>
      <c r="F57" s="322">
        <v>0</v>
      </c>
      <c r="G57" s="324">
        <f t="shared" si="6"/>
        <v>1323</v>
      </c>
      <c r="H57" s="325">
        <f t="shared" si="30"/>
        <v>0.0003090838409192429</v>
      </c>
      <c r="I57" s="326">
        <v>450</v>
      </c>
      <c r="J57" s="322">
        <v>454</v>
      </c>
      <c r="K57" s="323"/>
      <c r="L57" s="322"/>
      <c r="M57" s="324">
        <f t="shared" si="31"/>
        <v>904</v>
      </c>
      <c r="N57" s="327">
        <f t="shared" si="32"/>
        <v>0.46349557522123885</v>
      </c>
      <c r="O57" s="321">
        <v>4580</v>
      </c>
      <c r="P57" s="322">
        <v>4133</v>
      </c>
      <c r="Q57" s="323">
        <v>62</v>
      </c>
      <c r="R57" s="322">
        <v>57</v>
      </c>
      <c r="S57" s="324">
        <f t="shared" si="33"/>
        <v>8832</v>
      </c>
      <c r="T57" s="325">
        <f t="shared" si="34"/>
        <v>0.0002750823596335574</v>
      </c>
      <c r="U57" s="326">
        <v>3711</v>
      </c>
      <c r="V57" s="322">
        <v>3372</v>
      </c>
      <c r="W57" s="323">
        <v>53</v>
      </c>
      <c r="X57" s="322">
        <v>53</v>
      </c>
      <c r="Y57" s="324">
        <f t="shared" si="35"/>
        <v>7189</v>
      </c>
      <c r="Z57" s="328">
        <f t="shared" si="36"/>
        <v>0.22854360829044373</v>
      </c>
    </row>
    <row r="58" spans="1:26" ht="21" customHeight="1">
      <c r="A58" s="319" t="s">
        <v>488</v>
      </c>
      <c r="B58" s="320" t="s">
        <v>488</v>
      </c>
      <c r="C58" s="321">
        <v>555</v>
      </c>
      <c r="D58" s="322">
        <v>569</v>
      </c>
      <c r="E58" s="323">
        <v>58</v>
      </c>
      <c r="F58" s="322">
        <v>127</v>
      </c>
      <c r="G58" s="324">
        <f t="shared" si="6"/>
        <v>1309</v>
      </c>
      <c r="H58" s="325">
        <f t="shared" si="30"/>
        <v>0.000305813112443907</v>
      </c>
      <c r="I58" s="326">
        <v>433</v>
      </c>
      <c r="J58" s="322">
        <v>434</v>
      </c>
      <c r="K58" s="323">
        <v>177</v>
      </c>
      <c r="L58" s="322">
        <v>97</v>
      </c>
      <c r="M58" s="324">
        <f t="shared" si="31"/>
        <v>1141</v>
      </c>
      <c r="N58" s="327">
        <f t="shared" si="32"/>
        <v>0.14723926380368102</v>
      </c>
      <c r="O58" s="321">
        <v>3736</v>
      </c>
      <c r="P58" s="322">
        <v>4110</v>
      </c>
      <c r="Q58" s="323">
        <v>596</v>
      </c>
      <c r="R58" s="322">
        <v>253</v>
      </c>
      <c r="S58" s="324">
        <f t="shared" si="33"/>
        <v>8695</v>
      </c>
      <c r="T58" s="325">
        <f t="shared" si="34"/>
        <v>0.00027081534386478505</v>
      </c>
      <c r="U58" s="326">
        <v>3179</v>
      </c>
      <c r="V58" s="322">
        <v>3785</v>
      </c>
      <c r="W58" s="323">
        <v>865</v>
      </c>
      <c r="X58" s="322">
        <v>307</v>
      </c>
      <c r="Y58" s="324">
        <f t="shared" si="35"/>
        <v>8136</v>
      </c>
      <c r="Z58" s="328">
        <f t="shared" si="36"/>
        <v>0.06870698131760089</v>
      </c>
    </row>
    <row r="59" spans="1:26" ht="21" customHeight="1">
      <c r="A59" s="319" t="s">
        <v>489</v>
      </c>
      <c r="B59" s="320" t="s">
        <v>489</v>
      </c>
      <c r="C59" s="321">
        <v>672</v>
      </c>
      <c r="D59" s="322">
        <v>577</v>
      </c>
      <c r="E59" s="323">
        <v>0</v>
      </c>
      <c r="F59" s="322">
        <v>0</v>
      </c>
      <c r="G59" s="324">
        <f t="shared" si="6"/>
        <v>1249</v>
      </c>
      <c r="H59" s="325">
        <f t="shared" si="30"/>
        <v>0.00029179570469246743</v>
      </c>
      <c r="I59" s="326">
        <v>548</v>
      </c>
      <c r="J59" s="322">
        <v>489</v>
      </c>
      <c r="K59" s="323">
        <v>0</v>
      </c>
      <c r="L59" s="322">
        <v>7</v>
      </c>
      <c r="M59" s="324">
        <f t="shared" si="31"/>
        <v>1044</v>
      </c>
      <c r="N59" s="327">
        <f t="shared" si="32"/>
        <v>0.19636015325670497</v>
      </c>
      <c r="O59" s="321">
        <v>4572</v>
      </c>
      <c r="P59" s="322">
        <v>4048</v>
      </c>
      <c r="Q59" s="323">
        <v>17</v>
      </c>
      <c r="R59" s="322">
        <v>20</v>
      </c>
      <c r="S59" s="324">
        <f t="shared" si="33"/>
        <v>8657</v>
      </c>
      <c r="T59" s="325">
        <f t="shared" si="34"/>
        <v>0.0002696317920457095</v>
      </c>
      <c r="U59" s="326">
        <v>4263</v>
      </c>
      <c r="V59" s="322">
        <v>3685</v>
      </c>
      <c r="W59" s="323">
        <v>291</v>
      </c>
      <c r="X59" s="322">
        <v>216</v>
      </c>
      <c r="Y59" s="324">
        <f t="shared" si="35"/>
        <v>8455</v>
      </c>
      <c r="Z59" s="328">
        <f t="shared" si="36"/>
        <v>0.023891188645771777</v>
      </c>
    </row>
    <row r="60" spans="1:26" ht="21" customHeight="1">
      <c r="A60" s="319" t="s">
        <v>490</v>
      </c>
      <c r="B60" s="320" t="s">
        <v>490</v>
      </c>
      <c r="C60" s="321">
        <v>644</v>
      </c>
      <c r="D60" s="322">
        <v>565</v>
      </c>
      <c r="E60" s="323">
        <v>20</v>
      </c>
      <c r="F60" s="322">
        <v>11</v>
      </c>
      <c r="G60" s="324">
        <f t="shared" si="6"/>
        <v>1240</v>
      </c>
      <c r="H60" s="325">
        <f t="shared" si="30"/>
        <v>0.0002896930935297515</v>
      </c>
      <c r="I60" s="326">
        <v>569</v>
      </c>
      <c r="J60" s="322">
        <v>473</v>
      </c>
      <c r="K60" s="323">
        <v>9</v>
      </c>
      <c r="L60" s="322">
        <v>9</v>
      </c>
      <c r="M60" s="324">
        <f t="shared" si="31"/>
        <v>1060</v>
      </c>
      <c r="N60" s="327">
        <f t="shared" si="32"/>
        <v>0.16981132075471694</v>
      </c>
      <c r="O60" s="321">
        <v>6222</v>
      </c>
      <c r="P60" s="322">
        <v>5492</v>
      </c>
      <c r="Q60" s="323">
        <v>205</v>
      </c>
      <c r="R60" s="322">
        <v>139</v>
      </c>
      <c r="S60" s="324">
        <f t="shared" si="33"/>
        <v>12058</v>
      </c>
      <c r="T60" s="325">
        <f t="shared" si="34"/>
        <v>0.0003755596798529705</v>
      </c>
      <c r="U60" s="326">
        <v>5841</v>
      </c>
      <c r="V60" s="322">
        <v>5023</v>
      </c>
      <c r="W60" s="323">
        <v>63</v>
      </c>
      <c r="X60" s="322">
        <v>66</v>
      </c>
      <c r="Y60" s="324">
        <f t="shared" si="35"/>
        <v>10993</v>
      </c>
      <c r="Z60" s="328">
        <f t="shared" si="36"/>
        <v>0.09687983262075872</v>
      </c>
    </row>
    <row r="61" spans="1:26" ht="21" customHeight="1">
      <c r="A61" s="319" t="s">
        <v>491</v>
      </c>
      <c r="B61" s="320" t="s">
        <v>492</v>
      </c>
      <c r="C61" s="321">
        <v>525</v>
      </c>
      <c r="D61" s="322">
        <v>639</v>
      </c>
      <c r="E61" s="323">
        <v>26</v>
      </c>
      <c r="F61" s="322">
        <v>21</v>
      </c>
      <c r="G61" s="324">
        <f t="shared" si="6"/>
        <v>1211</v>
      </c>
      <c r="H61" s="325">
        <f t="shared" si="30"/>
        <v>0.0002829180131165557</v>
      </c>
      <c r="I61" s="326">
        <v>449</v>
      </c>
      <c r="J61" s="322">
        <v>619</v>
      </c>
      <c r="K61" s="323">
        <v>86</v>
      </c>
      <c r="L61" s="322">
        <v>100</v>
      </c>
      <c r="M61" s="324">
        <f t="shared" si="31"/>
        <v>1254</v>
      </c>
      <c r="N61" s="327">
        <f t="shared" si="32"/>
        <v>-0.03429027113237637</v>
      </c>
      <c r="O61" s="321">
        <v>3241</v>
      </c>
      <c r="P61" s="322">
        <v>4415</v>
      </c>
      <c r="Q61" s="323">
        <v>363</v>
      </c>
      <c r="R61" s="322">
        <v>391</v>
      </c>
      <c r="S61" s="324">
        <f t="shared" si="33"/>
        <v>8410</v>
      </c>
      <c r="T61" s="325">
        <f t="shared" si="34"/>
        <v>0.0002619387052217185</v>
      </c>
      <c r="U61" s="326">
        <v>3136</v>
      </c>
      <c r="V61" s="322">
        <v>4673</v>
      </c>
      <c r="W61" s="323">
        <v>331</v>
      </c>
      <c r="X61" s="322">
        <v>348</v>
      </c>
      <c r="Y61" s="324">
        <f t="shared" si="35"/>
        <v>8488</v>
      </c>
      <c r="Z61" s="328">
        <f t="shared" si="36"/>
        <v>-0.009189443920829432</v>
      </c>
    </row>
    <row r="62" spans="1:26" ht="21" customHeight="1">
      <c r="A62" s="319" t="s">
        <v>471</v>
      </c>
      <c r="B62" s="320" t="s">
        <v>493</v>
      </c>
      <c r="C62" s="321">
        <v>0</v>
      </c>
      <c r="D62" s="322">
        <v>0</v>
      </c>
      <c r="E62" s="323">
        <v>562</v>
      </c>
      <c r="F62" s="322">
        <v>561</v>
      </c>
      <c r="G62" s="324">
        <f t="shared" si="6"/>
        <v>1123</v>
      </c>
      <c r="H62" s="325">
        <f t="shared" si="30"/>
        <v>0.0002623591484144443</v>
      </c>
      <c r="I62" s="326"/>
      <c r="J62" s="322"/>
      <c r="K62" s="323">
        <v>796</v>
      </c>
      <c r="L62" s="322">
        <v>793</v>
      </c>
      <c r="M62" s="324">
        <f t="shared" si="31"/>
        <v>1589</v>
      </c>
      <c r="N62" s="327">
        <f t="shared" si="32"/>
        <v>-0.2932662051604783</v>
      </c>
      <c r="O62" s="321"/>
      <c r="P62" s="322"/>
      <c r="Q62" s="323">
        <v>4374</v>
      </c>
      <c r="R62" s="322">
        <v>4213</v>
      </c>
      <c r="S62" s="324">
        <f t="shared" si="33"/>
        <v>8587</v>
      </c>
      <c r="T62" s="325">
        <f t="shared" si="34"/>
        <v>0.0002674515650105704</v>
      </c>
      <c r="U62" s="326"/>
      <c r="V62" s="322"/>
      <c r="W62" s="323">
        <v>4970</v>
      </c>
      <c r="X62" s="322">
        <v>4998</v>
      </c>
      <c r="Y62" s="324">
        <f t="shared" si="35"/>
        <v>9968</v>
      </c>
      <c r="Z62" s="328">
        <f t="shared" si="36"/>
        <v>-0.1385433386837881</v>
      </c>
    </row>
    <row r="63" spans="1:26" ht="21" customHeight="1">
      <c r="A63" s="319" t="s">
        <v>494</v>
      </c>
      <c r="B63" s="320" t="s">
        <v>494</v>
      </c>
      <c r="C63" s="321">
        <v>595</v>
      </c>
      <c r="D63" s="322">
        <v>523</v>
      </c>
      <c r="E63" s="323">
        <v>0</v>
      </c>
      <c r="F63" s="322">
        <v>0</v>
      </c>
      <c r="G63" s="324">
        <f t="shared" si="6"/>
        <v>1118</v>
      </c>
      <c r="H63" s="325">
        <f t="shared" si="30"/>
        <v>0.0002611910311018243</v>
      </c>
      <c r="I63" s="326">
        <v>645</v>
      </c>
      <c r="J63" s="322">
        <v>628</v>
      </c>
      <c r="K63" s="323">
        <v>6</v>
      </c>
      <c r="L63" s="322">
        <v>6</v>
      </c>
      <c r="M63" s="324">
        <f t="shared" si="31"/>
        <v>1285</v>
      </c>
      <c r="N63" s="327">
        <f t="shared" si="32"/>
        <v>-0.1299610894941634</v>
      </c>
      <c r="O63" s="321">
        <v>3783</v>
      </c>
      <c r="P63" s="322">
        <v>3560</v>
      </c>
      <c r="Q63" s="323">
        <v>35</v>
      </c>
      <c r="R63" s="322">
        <v>29</v>
      </c>
      <c r="S63" s="324">
        <f t="shared" si="33"/>
        <v>7407</v>
      </c>
      <c r="T63" s="325">
        <f t="shared" si="34"/>
        <v>0.00023069916641822461</v>
      </c>
      <c r="U63" s="326">
        <v>4638</v>
      </c>
      <c r="V63" s="322">
        <v>4301</v>
      </c>
      <c r="W63" s="323">
        <v>518</v>
      </c>
      <c r="X63" s="322">
        <v>404</v>
      </c>
      <c r="Y63" s="324">
        <f t="shared" si="35"/>
        <v>9861</v>
      </c>
      <c r="Z63" s="328">
        <f t="shared" si="36"/>
        <v>-0.24885914207484028</v>
      </c>
    </row>
    <row r="64" spans="1:26" ht="21" customHeight="1">
      <c r="A64" s="319" t="s">
        <v>495</v>
      </c>
      <c r="B64" s="320" t="s">
        <v>495</v>
      </c>
      <c r="C64" s="321">
        <v>0</v>
      </c>
      <c r="D64" s="322">
        <v>0</v>
      </c>
      <c r="E64" s="323">
        <v>556</v>
      </c>
      <c r="F64" s="322">
        <v>439</v>
      </c>
      <c r="G64" s="324">
        <f t="shared" si="6"/>
        <v>995</v>
      </c>
      <c r="H64" s="325">
        <f t="shared" si="30"/>
        <v>0.00023245534521137317</v>
      </c>
      <c r="I64" s="326"/>
      <c r="J64" s="322"/>
      <c r="K64" s="323">
        <v>525</v>
      </c>
      <c r="L64" s="322">
        <v>436</v>
      </c>
      <c r="M64" s="324">
        <f t="shared" si="31"/>
        <v>961</v>
      </c>
      <c r="N64" s="327">
        <f t="shared" si="32"/>
        <v>0.03537981269510926</v>
      </c>
      <c r="O64" s="321"/>
      <c r="P64" s="322"/>
      <c r="Q64" s="323">
        <v>3396</v>
      </c>
      <c r="R64" s="322">
        <v>2992</v>
      </c>
      <c r="S64" s="324">
        <f t="shared" si="33"/>
        <v>6388</v>
      </c>
      <c r="T64" s="325">
        <f t="shared" si="34"/>
        <v>0.0001989612900066989</v>
      </c>
      <c r="U64" s="326"/>
      <c r="V64" s="322"/>
      <c r="W64" s="323">
        <v>3901</v>
      </c>
      <c r="X64" s="322">
        <v>3441</v>
      </c>
      <c r="Y64" s="324">
        <f t="shared" si="35"/>
        <v>7342</v>
      </c>
      <c r="Z64" s="328">
        <f t="shared" si="36"/>
        <v>-0.12993734677199675</v>
      </c>
    </row>
    <row r="65" spans="1:26" ht="21" customHeight="1">
      <c r="A65" s="319" t="s">
        <v>496</v>
      </c>
      <c r="B65" s="320" t="s">
        <v>497</v>
      </c>
      <c r="C65" s="321">
        <v>0</v>
      </c>
      <c r="D65" s="322">
        <v>0</v>
      </c>
      <c r="E65" s="323">
        <v>442</v>
      </c>
      <c r="F65" s="322">
        <v>480</v>
      </c>
      <c r="G65" s="324">
        <f t="shared" si="6"/>
        <v>922</v>
      </c>
      <c r="H65" s="325">
        <f t="shared" si="30"/>
        <v>0.00021540083244712166</v>
      </c>
      <c r="I65" s="326"/>
      <c r="J65" s="322"/>
      <c r="K65" s="323">
        <v>388</v>
      </c>
      <c r="L65" s="322">
        <v>456</v>
      </c>
      <c r="M65" s="324">
        <f t="shared" si="31"/>
        <v>844</v>
      </c>
      <c r="N65" s="327">
        <f t="shared" si="32"/>
        <v>0.09241706161137442</v>
      </c>
      <c r="O65" s="321"/>
      <c r="P65" s="322"/>
      <c r="Q65" s="323">
        <v>3275</v>
      </c>
      <c r="R65" s="322">
        <v>3555</v>
      </c>
      <c r="S65" s="324">
        <f t="shared" si="33"/>
        <v>6830</v>
      </c>
      <c r="T65" s="325">
        <f t="shared" si="34"/>
        <v>0.00021272786642857758</v>
      </c>
      <c r="U65" s="326"/>
      <c r="V65" s="322"/>
      <c r="W65" s="323">
        <v>2729</v>
      </c>
      <c r="X65" s="322">
        <v>2974</v>
      </c>
      <c r="Y65" s="324">
        <f t="shared" si="35"/>
        <v>5703</v>
      </c>
      <c r="Z65" s="328">
        <f t="shared" si="36"/>
        <v>0.1976152901981414</v>
      </c>
    </row>
    <row r="66" spans="1:26" ht="21" customHeight="1">
      <c r="A66" s="319" t="s">
        <v>51</v>
      </c>
      <c r="B66" s="320" t="s">
        <v>51</v>
      </c>
      <c r="C66" s="321">
        <v>378</v>
      </c>
      <c r="D66" s="322">
        <v>288</v>
      </c>
      <c r="E66" s="323">
        <v>5318</v>
      </c>
      <c r="F66" s="322">
        <v>5443</v>
      </c>
      <c r="G66" s="324">
        <f t="shared" si="6"/>
        <v>11427</v>
      </c>
      <c r="H66" s="325">
        <f t="shared" si="30"/>
        <v>0.0026696153062616694</v>
      </c>
      <c r="I66" s="326">
        <v>235</v>
      </c>
      <c r="J66" s="322">
        <v>215</v>
      </c>
      <c r="K66" s="323">
        <v>5241</v>
      </c>
      <c r="L66" s="322">
        <v>5345</v>
      </c>
      <c r="M66" s="324">
        <f t="shared" si="31"/>
        <v>11036</v>
      </c>
      <c r="N66" s="327">
        <f t="shared" si="32"/>
        <v>0.035429503443276555</v>
      </c>
      <c r="O66" s="321">
        <v>2598</v>
      </c>
      <c r="P66" s="322">
        <v>2257</v>
      </c>
      <c r="Q66" s="323">
        <v>39138</v>
      </c>
      <c r="R66" s="322">
        <v>39916</v>
      </c>
      <c r="S66" s="324">
        <f t="shared" si="33"/>
        <v>83909</v>
      </c>
      <c r="T66" s="325">
        <f t="shared" si="34"/>
        <v>0.0026134381470213053</v>
      </c>
      <c r="U66" s="326">
        <v>1884</v>
      </c>
      <c r="V66" s="322">
        <v>1821</v>
      </c>
      <c r="W66" s="323">
        <v>37868</v>
      </c>
      <c r="X66" s="322">
        <v>37397</v>
      </c>
      <c r="Y66" s="324">
        <f t="shared" si="35"/>
        <v>78970</v>
      </c>
      <c r="Z66" s="328">
        <f t="shared" si="36"/>
        <v>0.06254273774851216</v>
      </c>
    </row>
    <row r="67" spans="1:2" ht="8.25" customHeight="1">
      <c r="A67" s="80"/>
      <c r="B67" s="80"/>
    </row>
    <row r="68" spans="1:2" ht="15">
      <c r="A68" s="80" t="s">
        <v>137</v>
      </c>
      <c r="B68" s="80"/>
    </row>
  </sheetData>
  <sheetProtection/>
  <mergeCells count="27">
    <mergeCell ref="Y1:Z1"/>
    <mergeCell ref="A3:Z3"/>
    <mergeCell ref="A4:Z4"/>
    <mergeCell ref="A5:A8"/>
    <mergeCell ref="C5:N5"/>
    <mergeCell ref="O5:Z5"/>
    <mergeCell ref="C6:G6"/>
    <mergeCell ref="H6:H8"/>
    <mergeCell ref="I6:M6"/>
    <mergeCell ref="N6:N8"/>
    <mergeCell ref="Y7:Y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B5:B8"/>
    <mergeCell ref="O7:P7"/>
    <mergeCell ref="Q7:R7"/>
    <mergeCell ref="S7:S8"/>
    <mergeCell ref="U7:V7"/>
    <mergeCell ref="W7:X7"/>
    <mergeCell ref="M7:M8"/>
  </mergeCells>
  <conditionalFormatting sqref="Z3 N3 N5 Z5 Z67:Z65536 N67:N65536">
    <cfRule type="cellIs" priority="7" dxfId="95" operator="lessThan" stopIfTrue="1">
      <formula>0</formula>
    </cfRule>
  </conditionalFormatting>
  <conditionalFormatting sqref="N9:N66 Z9:Z66">
    <cfRule type="cellIs" priority="8" dxfId="95" operator="lessThan" stopIfTrue="1">
      <formula>0</formula>
    </cfRule>
    <cfRule type="cellIs" priority="9" dxfId="97" operator="greaterThanOrEqual" stopIfTrue="1">
      <formula>0</formula>
    </cfRule>
  </conditionalFormatting>
  <conditionalFormatting sqref="H6:H8">
    <cfRule type="cellIs" priority="4" dxfId="95" operator="lessThan" stopIfTrue="1">
      <formula>0</formula>
    </cfRule>
  </conditionalFormatting>
  <conditionalFormatting sqref="N6:N8">
    <cfRule type="cellIs" priority="3" dxfId="95" operator="lessThan" stopIfTrue="1">
      <formula>0</formula>
    </cfRule>
  </conditionalFormatting>
  <conditionalFormatting sqref="T6:T8">
    <cfRule type="cellIs" priority="2" dxfId="95" operator="lessThan" stopIfTrue="1">
      <formula>0</formula>
    </cfRule>
  </conditionalFormatting>
  <conditionalFormatting sqref="Z6:Z8">
    <cfRule type="cellIs" priority="1" dxfId="95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Z61"/>
  <sheetViews>
    <sheetView showGridLines="0" zoomScale="80" zoomScaleNormal="80" zoomScalePageLayoutView="0" workbookViewId="0" topLeftCell="A1">
      <selection activeCell="K17" sqref="K17"/>
    </sheetView>
  </sheetViews>
  <sheetFormatPr defaultColWidth="8.00390625" defaultRowHeight="15"/>
  <cols>
    <col min="1" max="1" width="30.28125" style="79" customWidth="1"/>
    <col min="2" max="2" width="40.421875" style="79" bestFit="1" customWidth="1"/>
    <col min="3" max="3" width="9.57421875" style="79" customWidth="1"/>
    <col min="4" max="4" width="10.421875" style="79" customWidth="1"/>
    <col min="5" max="5" width="8.57421875" style="79" bestFit="1" customWidth="1"/>
    <col min="6" max="6" width="10.57421875" style="79" bestFit="1" customWidth="1"/>
    <col min="7" max="7" width="10.00390625" style="79" customWidth="1"/>
    <col min="8" max="8" width="10.7109375" style="79" customWidth="1"/>
    <col min="9" max="9" width="9.421875" style="79" customWidth="1"/>
    <col min="10" max="10" width="11.57421875" style="79" bestFit="1" customWidth="1"/>
    <col min="11" max="11" width="9.00390625" style="79" bestFit="1" customWidth="1"/>
    <col min="12" max="12" width="10.57421875" style="79" bestFit="1" customWidth="1"/>
    <col min="13" max="13" width="9.8515625" style="79" customWidth="1"/>
    <col min="14" max="14" width="10.00390625" style="79" customWidth="1"/>
    <col min="15" max="15" width="10.421875" style="79" customWidth="1"/>
    <col min="16" max="16" width="12.421875" style="79" bestFit="1" customWidth="1"/>
    <col min="17" max="17" width="9.421875" style="79" customWidth="1"/>
    <col min="18" max="18" width="10.57421875" style="79" bestFit="1" customWidth="1"/>
    <col min="19" max="19" width="11.8515625" style="79" customWidth="1"/>
    <col min="20" max="20" width="10.140625" style="79" customWidth="1"/>
    <col min="21" max="21" width="10.28125" style="79" customWidth="1"/>
    <col min="22" max="22" width="11.57421875" style="79" bestFit="1" customWidth="1"/>
    <col min="23" max="24" width="10.28125" style="79" customWidth="1"/>
    <col min="25" max="25" width="10.7109375" style="79" customWidth="1"/>
    <col min="26" max="26" width="9.8515625" style="79" bestFit="1" customWidth="1"/>
    <col min="27" max="16384" width="8.00390625" style="79" customWidth="1"/>
  </cols>
  <sheetData>
    <row r="1" spans="1:24" ht="18.75" thickBot="1">
      <c r="A1" s="189" t="s">
        <v>120</v>
      </c>
      <c r="B1" s="190"/>
      <c r="C1" s="190"/>
      <c r="W1" s="244" t="s">
        <v>26</v>
      </c>
      <c r="X1" s="245"/>
    </row>
    <row r="2" ht="5.25" customHeight="1" thickBot="1"/>
    <row r="3" spans="1:26" ht="24.75" customHeight="1" thickTop="1">
      <c r="A3" s="586" t="s">
        <v>119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7"/>
      <c r="Q3" s="587"/>
      <c r="R3" s="587"/>
      <c r="S3" s="587"/>
      <c r="T3" s="587"/>
      <c r="U3" s="587"/>
      <c r="V3" s="587"/>
      <c r="W3" s="587"/>
      <c r="X3" s="587"/>
      <c r="Y3" s="587"/>
      <c r="Z3" s="588"/>
    </row>
    <row r="4" spans="1:26" ht="21" customHeight="1" thickBot="1">
      <c r="A4" s="598" t="s">
        <v>42</v>
      </c>
      <c r="B4" s="599"/>
      <c r="C4" s="599"/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599"/>
      <c r="P4" s="599"/>
      <c r="Q4" s="599"/>
      <c r="R4" s="599"/>
      <c r="S4" s="599"/>
      <c r="T4" s="599"/>
      <c r="U4" s="599"/>
      <c r="V4" s="599"/>
      <c r="W4" s="599"/>
      <c r="X4" s="599"/>
      <c r="Y4" s="599"/>
      <c r="Z4" s="600"/>
    </row>
    <row r="5" spans="1:26" s="98" customFormat="1" ht="19.5" customHeight="1" thickBot="1" thickTop="1">
      <c r="A5" s="665" t="s">
        <v>116</v>
      </c>
      <c r="B5" s="679" t="s">
        <v>117</v>
      </c>
      <c r="C5" s="682" t="s">
        <v>34</v>
      </c>
      <c r="D5" s="683"/>
      <c r="E5" s="683"/>
      <c r="F5" s="683"/>
      <c r="G5" s="683"/>
      <c r="H5" s="683"/>
      <c r="I5" s="683"/>
      <c r="J5" s="683"/>
      <c r="K5" s="683"/>
      <c r="L5" s="683"/>
      <c r="M5" s="683"/>
      <c r="N5" s="684"/>
      <c r="O5" s="685" t="s">
        <v>33</v>
      </c>
      <c r="P5" s="683"/>
      <c r="Q5" s="683"/>
      <c r="R5" s="683"/>
      <c r="S5" s="683"/>
      <c r="T5" s="683"/>
      <c r="U5" s="683"/>
      <c r="V5" s="683"/>
      <c r="W5" s="683"/>
      <c r="X5" s="683"/>
      <c r="Y5" s="683"/>
      <c r="Z5" s="684"/>
    </row>
    <row r="6" spans="1:26" s="97" customFormat="1" ht="26.25" customHeight="1" thickBot="1">
      <c r="A6" s="666"/>
      <c r="B6" s="680"/>
      <c r="C6" s="676" t="s">
        <v>155</v>
      </c>
      <c r="D6" s="670"/>
      <c r="E6" s="670"/>
      <c r="F6" s="670"/>
      <c r="G6" s="671"/>
      <c r="H6" s="672" t="s">
        <v>32</v>
      </c>
      <c r="I6" s="676" t="s">
        <v>156</v>
      </c>
      <c r="J6" s="670"/>
      <c r="K6" s="670"/>
      <c r="L6" s="670"/>
      <c r="M6" s="671"/>
      <c r="N6" s="672" t="s">
        <v>31</v>
      </c>
      <c r="O6" s="669" t="s">
        <v>157</v>
      </c>
      <c r="P6" s="670"/>
      <c r="Q6" s="670"/>
      <c r="R6" s="670"/>
      <c r="S6" s="671"/>
      <c r="T6" s="672" t="s">
        <v>32</v>
      </c>
      <c r="U6" s="669" t="s">
        <v>158</v>
      </c>
      <c r="V6" s="670"/>
      <c r="W6" s="670"/>
      <c r="X6" s="670"/>
      <c r="Y6" s="671"/>
      <c r="Z6" s="672" t="s">
        <v>31</v>
      </c>
    </row>
    <row r="7" spans="1:26" s="92" customFormat="1" ht="26.25" customHeight="1">
      <c r="A7" s="667"/>
      <c r="B7" s="680"/>
      <c r="C7" s="602" t="s">
        <v>20</v>
      </c>
      <c r="D7" s="597"/>
      <c r="E7" s="593" t="s">
        <v>19</v>
      </c>
      <c r="F7" s="597"/>
      <c r="G7" s="580" t="s">
        <v>15</v>
      </c>
      <c r="H7" s="573"/>
      <c r="I7" s="677" t="s">
        <v>20</v>
      </c>
      <c r="J7" s="597"/>
      <c r="K7" s="593" t="s">
        <v>19</v>
      </c>
      <c r="L7" s="597"/>
      <c r="M7" s="580" t="s">
        <v>15</v>
      </c>
      <c r="N7" s="573"/>
      <c r="O7" s="677" t="s">
        <v>20</v>
      </c>
      <c r="P7" s="597"/>
      <c r="Q7" s="593" t="s">
        <v>19</v>
      </c>
      <c r="R7" s="597"/>
      <c r="S7" s="580" t="s">
        <v>15</v>
      </c>
      <c r="T7" s="573"/>
      <c r="U7" s="677" t="s">
        <v>20</v>
      </c>
      <c r="V7" s="597"/>
      <c r="W7" s="593" t="s">
        <v>19</v>
      </c>
      <c r="X7" s="597"/>
      <c r="Y7" s="580" t="s">
        <v>15</v>
      </c>
      <c r="Z7" s="573"/>
    </row>
    <row r="8" spans="1:26" s="92" customFormat="1" ht="19.5" customHeight="1" thickBot="1">
      <c r="A8" s="668"/>
      <c r="B8" s="681"/>
      <c r="C8" s="95" t="s">
        <v>29</v>
      </c>
      <c r="D8" s="93" t="s">
        <v>28</v>
      </c>
      <c r="E8" s="94" t="s">
        <v>29</v>
      </c>
      <c r="F8" s="191" t="s">
        <v>28</v>
      </c>
      <c r="G8" s="678"/>
      <c r="H8" s="673"/>
      <c r="I8" s="95" t="s">
        <v>29</v>
      </c>
      <c r="J8" s="93" t="s">
        <v>28</v>
      </c>
      <c r="K8" s="94" t="s">
        <v>29</v>
      </c>
      <c r="L8" s="191" t="s">
        <v>28</v>
      </c>
      <c r="M8" s="678"/>
      <c r="N8" s="673"/>
      <c r="O8" s="95" t="s">
        <v>29</v>
      </c>
      <c r="P8" s="93" t="s">
        <v>28</v>
      </c>
      <c r="Q8" s="94" t="s">
        <v>29</v>
      </c>
      <c r="R8" s="191" t="s">
        <v>28</v>
      </c>
      <c r="S8" s="678"/>
      <c r="T8" s="673"/>
      <c r="U8" s="95" t="s">
        <v>29</v>
      </c>
      <c r="V8" s="93" t="s">
        <v>28</v>
      </c>
      <c r="W8" s="94" t="s">
        <v>29</v>
      </c>
      <c r="X8" s="191" t="s">
        <v>28</v>
      </c>
      <c r="Y8" s="678"/>
      <c r="Z8" s="673"/>
    </row>
    <row r="9" spans="1:26" s="81" customFormat="1" ht="18" customHeight="1" thickBot="1" thickTop="1">
      <c r="A9" s="91" t="s">
        <v>22</v>
      </c>
      <c r="B9" s="188"/>
      <c r="C9" s="90">
        <f>SUM(C10:C58)</f>
        <v>14247.832999999999</v>
      </c>
      <c r="D9" s="84">
        <f>SUM(D10:D58)</f>
        <v>14247.833</v>
      </c>
      <c r="E9" s="85">
        <f>SUM(E10:E58)</f>
        <v>1975.1711999999995</v>
      </c>
      <c r="F9" s="84">
        <f>SUM(F10:F58)</f>
        <v>1975.1711999999989</v>
      </c>
      <c r="G9" s="83">
        <f aca="true" t="shared" si="0" ref="G9:G20">SUM(C9:F9)</f>
        <v>32446.0084</v>
      </c>
      <c r="H9" s="87">
        <f aca="true" t="shared" si="1" ref="H9:H58">G9/$G$9</f>
        <v>1</v>
      </c>
      <c r="I9" s="86">
        <f>SUM(I10:I58)</f>
        <v>15093.098999999998</v>
      </c>
      <c r="J9" s="84">
        <f>SUM(J10:J58)</f>
        <v>15093.099000000006</v>
      </c>
      <c r="K9" s="85">
        <f>SUM(K10:K58)</f>
        <v>1119.654</v>
      </c>
      <c r="L9" s="84">
        <f>SUM(L10:L58)</f>
        <v>1119.6539999999998</v>
      </c>
      <c r="M9" s="83">
        <f aca="true" t="shared" si="2" ref="M9:M20">SUM(I9:L9)</f>
        <v>32425.506</v>
      </c>
      <c r="N9" s="89">
        <f aca="true" t="shared" si="3" ref="N9:N20">IF(ISERROR(G9/M9-1),"         /0",(G9/M9-1))</f>
        <v>0.0006322923688530935</v>
      </c>
      <c r="O9" s="88">
        <f>SUM(O10:O58)</f>
        <v>99561.45099999996</v>
      </c>
      <c r="P9" s="84">
        <f>SUM(P10:P58)</f>
        <v>99561.45100000007</v>
      </c>
      <c r="Q9" s="85">
        <f>SUM(Q10:Q58)</f>
        <v>15170.538200000005</v>
      </c>
      <c r="R9" s="84">
        <f>SUM(R10:R58)</f>
        <v>15170.538199999999</v>
      </c>
      <c r="S9" s="83">
        <f aca="true" t="shared" si="4" ref="S9:S20">SUM(O9:R9)</f>
        <v>229463.97840000005</v>
      </c>
      <c r="T9" s="87">
        <f aca="true" t="shared" si="5" ref="T9:T58">S9/$S$9</f>
        <v>1</v>
      </c>
      <c r="U9" s="86">
        <f>SUM(U10:U58)</f>
        <v>108608.20700000002</v>
      </c>
      <c r="V9" s="84">
        <f>SUM(V10:V58)</f>
        <v>108608.207</v>
      </c>
      <c r="W9" s="85">
        <f>SUM(W10:W58)</f>
        <v>11390.252</v>
      </c>
      <c r="X9" s="84">
        <f>SUM(X10:X58)</f>
        <v>11390.251999999997</v>
      </c>
      <c r="Y9" s="83">
        <f aca="true" t="shared" si="6" ref="Y9:Y20">SUM(U9:X9)</f>
        <v>239996.91800000003</v>
      </c>
      <c r="Z9" s="82">
        <f>IF(ISERROR(S9/Y9-1),"         /0",(S9/Y9-1))</f>
        <v>-0.04388781192598479</v>
      </c>
    </row>
    <row r="10" spans="1:26" ht="18.75" customHeight="1" thickTop="1">
      <c r="A10" s="329" t="s">
        <v>397</v>
      </c>
      <c r="B10" s="330" t="s">
        <v>398</v>
      </c>
      <c r="C10" s="331">
        <v>7085.52</v>
      </c>
      <c r="D10" s="332">
        <v>5294.622000000001</v>
      </c>
      <c r="E10" s="333">
        <v>475.18300000000005</v>
      </c>
      <c r="F10" s="332">
        <v>624.298</v>
      </c>
      <c r="G10" s="334">
        <f t="shared" si="0"/>
        <v>13479.623000000003</v>
      </c>
      <c r="H10" s="335">
        <f t="shared" si="1"/>
        <v>0.4154478059002168</v>
      </c>
      <c r="I10" s="336">
        <v>7279.631999999997</v>
      </c>
      <c r="J10" s="332">
        <v>5375.487000000002</v>
      </c>
      <c r="K10" s="333">
        <v>185.64800000000002</v>
      </c>
      <c r="L10" s="332">
        <v>28.333999999999996</v>
      </c>
      <c r="M10" s="334">
        <f t="shared" si="2"/>
        <v>12869.100999999999</v>
      </c>
      <c r="N10" s="337">
        <f t="shared" si="3"/>
        <v>0.047440920698345934</v>
      </c>
      <c r="O10" s="331">
        <v>49563.63900000003</v>
      </c>
      <c r="P10" s="332">
        <v>36299.10800000002</v>
      </c>
      <c r="Q10" s="333">
        <v>4288.978000000002</v>
      </c>
      <c r="R10" s="332">
        <v>3617.8860000000022</v>
      </c>
      <c r="S10" s="334">
        <f t="shared" si="4"/>
        <v>93769.61100000006</v>
      </c>
      <c r="T10" s="335">
        <f t="shared" si="5"/>
        <v>0.4086463228513432</v>
      </c>
      <c r="U10" s="336">
        <v>51550.72900000006</v>
      </c>
      <c r="V10" s="332">
        <v>39440.54200000002</v>
      </c>
      <c r="W10" s="333">
        <v>2960.0350000000003</v>
      </c>
      <c r="X10" s="332">
        <v>1374.8289999999997</v>
      </c>
      <c r="Y10" s="334">
        <f t="shared" si="6"/>
        <v>95326.13500000008</v>
      </c>
      <c r="Z10" s="338">
        <f aca="true" t="shared" si="7" ref="Z10:Z20">IF(ISERROR(S10/Y10-1),"         /0",IF(S10/Y10&gt;5,"  *  ",(S10/Y10-1)))</f>
        <v>-0.01632840773414357</v>
      </c>
    </row>
    <row r="11" spans="1:26" ht="18.75" customHeight="1">
      <c r="A11" s="339" t="s">
        <v>399</v>
      </c>
      <c r="B11" s="340" t="s">
        <v>400</v>
      </c>
      <c r="C11" s="301">
        <v>1420.677</v>
      </c>
      <c r="D11" s="302">
        <v>1421.4609999999998</v>
      </c>
      <c r="E11" s="303">
        <v>41.669</v>
      </c>
      <c r="F11" s="302">
        <v>44.152</v>
      </c>
      <c r="G11" s="304">
        <f t="shared" si="0"/>
        <v>2927.959</v>
      </c>
      <c r="H11" s="305">
        <f>G11/$G$9</f>
        <v>0.0902409616586304</v>
      </c>
      <c r="I11" s="306">
        <v>1491.684</v>
      </c>
      <c r="J11" s="302">
        <v>1611.1070000000002</v>
      </c>
      <c r="K11" s="303">
        <v>27.499</v>
      </c>
      <c r="L11" s="302">
        <v>101.439</v>
      </c>
      <c r="M11" s="304">
        <f t="shared" si="2"/>
        <v>3231.729</v>
      </c>
      <c r="N11" s="307">
        <f t="shared" si="3"/>
        <v>-0.09399612405619406</v>
      </c>
      <c r="O11" s="301">
        <v>10748.689999999997</v>
      </c>
      <c r="P11" s="302">
        <v>10894.096</v>
      </c>
      <c r="Q11" s="303">
        <v>677.8980000000001</v>
      </c>
      <c r="R11" s="302">
        <v>930.7489999999997</v>
      </c>
      <c r="S11" s="304">
        <f t="shared" si="4"/>
        <v>23251.432999999997</v>
      </c>
      <c r="T11" s="305">
        <f>S11/$S$9</f>
        <v>0.10132933788617687</v>
      </c>
      <c r="U11" s="306">
        <v>11730.159999999998</v>
      </c>
      <c r="V11" s="302">
        <v>10822.537999999997</v>
      </c>
      <c r="W11" s="303">
        <v>367.11699999999996</v>
      </c>
      <c r="X11" s="302">
        <v>768.012</v>
      </c>
      <c r="Y11" s="304">
        <f t="shared" si="6"/>
        <v>23687.826999999994</v>
      </c>
      <c r="Z11" s="308">
        <f t="shared" si="7"/>
        <v>-0.018422711378295542</v>
      </c>
    </row>
    <row r="12" spans="1:26" ht="18.75" customHeight="1">
      <c r="A12" s="339" t="s">
        <v>401</v>
      </c>
      <c r="B12" s="340" t="s">
        <v>402</v>
      </c>
      <c r="C12" s="301">
        <v>1346.0869999999998</v>
      </c>
      <c r="D12" s="302">
        <v>1279.8439999999996</v>
      </c>
      <c r="E12" s="303">
        <v>50.804</v>
      </c>
      <c r="F12" s="302">
        <v>45.153999999999996</v>
      </c>
      <c r="G12" s="304">
        <f t="shared" si="0"/>
        <v>2721.8889999999997</v>
      </c>
      <c r="H12" s="305">
        <f t="shared" si="1"/>
        <v>0.08388979520821427</v>
      </c>
      <c r="I12" s="306">
        <v>1485.82</v>
      </c>
      <c r="J12" s="302">
        <v>1301.328</v>
      </c>
      <c r="K12" s="303">
        <v>43.056</v>
      </c>
      <c r="L12" s="302">
        <v>19.073</v>
      </c>
      <c r="M12" s="304">
        <f t="shared" si="2"/>
        <v>2849.277</v>
      </c>
      <c r="N12" s="307">
        <f t="shared" si="3"/>
        <v>-0.04470888579804644</v>
      </c>
      <c r="O12" s="301">
        <v>10093.475000000004</v>
      </c>
      <c r="P12" s="302">
        <v>7732.301000000005</v>
      </c>
      <c r="Q12" s="303">
        <v>624.1159999999998</v>
      </c>
      <c r="R12" s="302">
        <v>476.5370000000001</v>
      </c>
      <c r="S12" s="304">
        <f t="shared" si="4"/>
        <v>18926.429000000007</v>
      </c>
      <c r="T12" s="305">
        <f t="shared" si="5"/>
        <v>0.08248104618410992</v>
      </c>
      <c r="U12" s="306">
        <v>11329.047999999999</v>
      </c>
      <c r="V12" s="302">
        <v>9553.007999999998</v>
      </c>
      <c r="W12" s="303">
        <v>433.00600000000003</v>
      </c>
      <c r="X12" s="302">
        <v>136.2619999999999</v>
      </c>
      <c r="Y12" s="304">
        <f t="shared" si="6"/>
        <v>21451.323999999997</v>
      </c>
      <c r="Z12" s="308">
        <f t="shared" si="7"/>
        <v>-0.11770345737167509</v>
      </c>
    </row>
    <row r="13" spans="1:26" ht="18.75" customHeight="1">
      <c r="A13" s="339" t="s">
        <v>407</v>
      </c>
      <c r="B13" s="340" t="s">
        <v>408</v>
      </c>
      <c r="C13" s="301">
        <v>1093.2600000000002</v>
      </c>
      <c r="D13" s="302">
        <v>1292.6560000000002</v>
      </c>
      <c r="E13" s="303">
        <v>27.229</v>
      </c>
      <c r="F13" s="302">
        <v>41.663</v>
      </c>
      <c r="G13" s="304">
        <f t="shared" si="0"/>
        <v>2454.808</v>
      </c>
      <c r="H13" s="305">
        <f t="shared" si="1"/>
        <v>0.07565824337270405</v>
      </c>
      <c r="I13" s="306">
        <v>1170.3770000000002</v>
      </c>
      <c r="J13" s="302">
        <v>1366.3429999999998</v>
      </c>
      <c r="K13" s="303">
        <v>6.508</v>
      </c>
      <c r="L13" s="302">
        <v>6.991</v>
      </c>
      <c r="M13" s="304">
        <f t="shared" si="2"/>
        <v>2550.219</v>
      </c>
      <c r="N13" s="307">
        <f t="shared" si="3"/>
        <v>-0.03741286532646804</v>
      </c>
      <c r="O13" s="301">
        <v>7663.400999999995</v>
      </c>
      <c r="P13" s="302">
        <v>9305.321000000004</v>
      </c>
      <c r="Q13" s="303">
        <v>105.07699999999997</v>
      </c>
      <c r="R13" s="302">
        <v>219.36699999999996</v>
      </c>
      <c r="S13" s="304">
        <f t="shared" si="4"/>
        <v>17293.165999999997</v>
      </c>
      <c r="T13" s="305">
        <f t="shared" si="5"/>
        <v>0.07536331462821004</v>
      </c>
      <c r="U13" s="306">
        <v>8229.412999999999</v>
      </c>
      <c r="V13" s="302">
        <v>10756.623999999998</v>
      </c>
      <c r="W13" s="303">
        <v>48.998000000000005</v>
      </c>
      <c r="X13" s="302">
        <v>81.36200000000004</v>
      </c>
      <c r="Y13" s="304">
        <f t="shared" si="6"/>
        <v>19116.396999999997</v>
      </c>
      <c r="Z13" s="308">
        <f t="shared" si="7"/>
        <v>-0.09537524252085783</v>
      </c>
    </row>
    <row r="14" spans="1:26" ht="18.75" customHeight="1">
      <c r="A14" s="339" t="s">
        <v>432</v>
      </c>
      <c r="B14" s="340" t="s">
        <v>433</v>
      </c>
      <c r="C14" s="301">
        <v>958.798</v>
      </c>
      <c r="D14" s="302">
        <v>564.7280000000001</v>
      </c>
      <c r="E14" s="303">
        <v>327.964</v>
      </c>
      <c r="F14" s="302">
        <v>204.02599999999998</v>
      </c>
      <c r="G14" s="304">
        <f aca="true" t="shared" si="8" ref="G14:G19">SUM(C14:F14)</f>
        <v>2055.516</v>
      </c>
      <c r="H14" s="305">
        <f aca="true" t="shared" si="9" ref="H14:H19">G14/$G$9</f>
        <v>0.0633518913839645</v>
      </c>
      <c r="I14" s="306">
        <v>1179.4379999999999</v>
      </c>
      <c r="J14" s="302">
        <v>717.8860000000001</v>
      </c>
      <c r="K14" s="303">
        <v>40.260999999999996</v>
      </c>
      <c r="L14" s="302">
        <v>10.836000000000002</v>
      </c>
      <c r="M14" s="304">
        <f aca="true" t="shared" si="10" ref="M14:M19">SUM(I14:L14)</f>
        <v>1948.421</v>
      </c>
      <c r="N14" s="307">
        <f aca="true" t="shared" si="11" ref="N14:N19">IF(ISERROR(G14/M14-1),"         /0",(G14/M14-1))</f>
        <v>0.05496502039343665</v>
      </c>
      <c r="O14" s="301">
        <v>5691.744000000001</v>
      </c>
      <c r="P14" s="302">
        <v>4050.1870000000004</v>
      </c>
      <c r="Q14" s="303">
        <v>1643.5700000000002</v>
      </c>
      <c r="R14" s="302">
        <v>1105.447</v>
      </c>
      <c r="S14" s="304">
        <f aca="true" t="shared" si="12" ref="S14:S19">SUM(O14:R14)</f>
        <v>12490.948</v>
      </c>
      <c r="T14" s="305">
        <f aca="true" t="shared" si="13" ref="T14:T19">S14/$S$9</f>
        <v>0.054435332670062335</v>
      </c>
      <c r="U14" s="306">
        <v>6540.3759999999975</v>
      </c>
      <c r="V14" s="302">
        <v>3900.9300000000007</v>
      </c>
      <c r="W14" s="303">
        <v>1056.152</v>
      </c>
      <c r="X14" s="302">
        <v>635.096</v>
      </c>
      <c r="Y14" s="304">
        <f aca="true" t="shared" si="14" ref="Y14:Y19">SUM(U14:X14)</f>
        <v>12132.553999999998</v>
      </c>
      <c r="Z14" s="308">
        <f t="shared" si="7"/>
        <v>0.029539864401180616</v>
      </c>
    </row>
    <row r="15" spans="1:26" ht="18.75" customHeight="1">
      <c r="A15" s="339" t="s">
        <v>405</v>
      </c>
      <c r="B15" s="340" t="s">
        <v>406</v>
      </c>
      <c r="C15" s="301">
        <v>193.59799999999998</v>
      </c>
      <c r="D15" s="302">
        <v>1154.1399999999999</v>
      </c>
      <c r="E15" s="303">
        <v>32.356</v>
      </c>
      <c r="F15" s="302">
        <v>245.54000000000002</v>
      </c>
      <c r="G15" s="304">
        <f t="shared" si="8"/>
        <v>1625.6339999999998</v>
      </c>
      <c r="H15" s="305">
        <f t="shared" si="9"/>
        <v>0.05010274237616236</v>
      </c>
      <c r="I15" s="306">
        <v>149.65999999999997</v>
      </c>
      <c r="J15" s="302">
        <v>1328.001</v>
      </c>
      <c r="K15" s="303">
        <v>29.874</v>
      </c>
      <c r="L15" s="302">
        <v>177.685</v>
      </c>
      <c r="M15" s="304">
        <f t="shared" si="10"/>
        <v>1685.22</v>
      </c>
      <c r="N15" s="307">
        <f t="shared" si="11"/>
        <v>-0.035357994801865744</v>
      </c>
      <c r="O15" s="301">
        <v>1301.086</v>
      </c>
      <c r="P15" s="302">
        <v>8945.158000000001</v>
      </c>
      <c r="Q15" s="303">
        <v>267.27700000000004</v>
      </c>
      <c r="R15" s="302">
        <v>1991.8610000000003</v>
      </c>
      <c r="S15" s="304">
        <f t="shared" si="12"/>
        <v>12505.382000000001</v>
      </c>
      <c r="T15" s="305">
        <f t="shared" si="13"/>
        <v>0.05449823578932596</v>
      </c>
      <c r="U15" s="306">
        <v>1005.3140000000002</v>
      </c>
      <c r="V15" s="302">
        <v>8481.892999999998</v>
      </c>
      <c r="W15" s="303">
        <v>248.635</v>
      </c>
      <c r="X15" s="302">
        <v>1965.0899999999997</v>
      </c>
      <c r="Y15" s="304">
        <f t="shared" si="14"/>
        <v>11700.931999999999</v>
      </c>
      <c r="Z15" s="308">
        <f t="shared" si="7"/>
        <v>0.06875093368630836</v>
      </c>
    </row>
    <row r="16" spans="1:26" ht="18.75" customHeight="1">
      <c r="A16" s="339" t="s">
        <v>403</v>
      </c>
      <c r="B16" s="340" t="s">
        <v>404</v>
      </c>
      <c r="C16" s="301">
        <v>204.05100000000002</v>
      </c>
      <c r="D16" s="302">
        <v>632.6270000000001</v>
      </c>
      <c r="E16" s="303">
        <v>152.378</v>
      </c>
      <c r="F16" s="302">
        <v>10.975</v>
      </c>
      <c r="G16" s="304">
        <f t="shared" si="8"/>
        <v>1000.0310000000001</v>
      </c>
      <c r="H16" s="305">
        <f t="shared" si="9"/>
        <v>0.030821387570127118</v>
      </c>
      <c r="I16" s="306">
        <v>237.20000000000002</v>
      </c>
      <c r="J16" s="302">
        <v>590.676</v>
      </c>
      <c r="K16" s="303">
        <v>0.6319999999999999</v>
      </c>
      <c r="L16" s="302">
        <v>0.598</v>
      </c>
      <c r="M16" s="304">
        <f t="shared" si="10"/>
        <v>829.106</v>
      </c>
      <c r="N16" s="307">
        <f t="shared" si="11"/>
        <v>0.20615578707668258</v>
      </c>
      <c r="O16" s="301">
        <v>1358.6820000000002</v>
      </c>
      <c r="P16" s="302">
        <v>4543.587000000001</v>
      </c>
      <c r="Q16" s="303">
        <v>608.4190000000001</v>
      </c>
      <c r="R16" s="302">
        <v>69.765</v>
      </c>
      <c r="S16" s="304">
        <f t="shared" si="12"/>
        <v>6580.453000000002</v>
      </c>
      <c r="T16" s="305">
        <f t="shared" si="13"/>
        <v>0.028677498951617586</v>
      </c>
      <c r="U16" s="306">
        <v>1992.9530000000007</v>
      </c>
      <c r="V16" s="302">
        <v>4475.985000000001</v>
      </c>
      <c r="W16" s="303">
        <v>11.152</v>
      </c>
      <c r="X16" s="302">
        <v>15.058000000000002</v>
      </c>
      <c r="Y16" s="304">
        <f t="shared" si="14"/>
        <v>6495.148000000001</v>
      </c>
      <c r="Z16" s="308">
        <f>IF(ISERROR(S16/Y16-1),"         /0",IF(S16/Y16&gt;5,"  *  ",(S16/Y16-1)))</f>
        <v>0.013133649918370072</v>
      </c>
    </row>
    <row r="17" spans="1:26" ht="18.75" customHeight="1">
      <c r="A17" s="339" t="s">
        <v>419</v>
      </c>
      <c r="B17" s="340" t="s">
        <v>420</v>
      </c>
      <c r="C17" s="301">
        <v>368.31500000000005</v>
      </c>
      <c r="D17" s="302">
        <v>217.252</v>
      </c>
      <c r="E17" s="303">
        <v>4.665</v>
      </c>
      <c r="F17" s="302">
        <v>10.838000000000001</v>
      </c>
      <c r="G17" s="304">
        <f t="shared" si="8"/>
        <v>601.0699999999999</v>
      </c>
      <c r="H17" s="305">
        <f t="shared" si="9"/>
        <v>0.018525237144424826</v>
      </c>
      <c r="I17" s="306">
        <v>227.793</v>
      </c>
      <c r="J17" s="302">
        <v>247.483</v>
      </c>
      <c r="K17" s="303">
        <v>0.395</v>
      </c>
      <c r="L17" s="302">
        <v>0.475</v>
      </c>
      <c r="M17" s="304">
        <f t="shared" si="10"/>
        <v>476.146</v>
      </c>
      <c r="N17" s="307">
        <f t="shared" si="11"/>
        <v>0.2623649048821157</v>
      </c>
      <c r="O17" s="301">
        <v>2048.0119999999997</v>
      </c>
      <c r="P17" s="302">
        <v>1593.339</v>
      </c>
      <c r="Q17" s="303">
        <v>18.199999999999996</v>
      </c>
      <c r="R17" s="302">
        <v>32.917</v>
      </c>
      <c r="S17" s="304">
        <f t="shared" si="12"/>
        <v>3692.4679999999994</v>
      </c>
      <c r="T17" s="305">
        <f t="shared" si="13"/>
        <v>0.01609171088964262</v>
      </c>
      <c r="U17" s="306">
        <v>1769.442</v>
      </c>
      <c r="V17" s="302">
        <v>1748.1010000000006</v>
      </c>
      <c r="W17" s="303">
        <v>4.650999999999997</v>
      </c>
      <c r="X17" s="302">
        <v>13.319999999999999</v>
      </c>
      <c r="Y17" s="304">
        <f t="shared" si="14"/>
        <v>3535.5140000000006</v>
      </c>
      <c r="Z17" s="308">
        <f>IF(ISERROR(S17/Y17-1),"         /0",IF(S17/Y17&gt;5,"  *  ",(S17/Y17-1)))</f>
        <v>0.0443935450404096</v>
      </c>
    </row>
    <row r="18" spans="1:26" ht="18.75" customHeight="1">
      <c r="A18" s="339" t="s">
        <v>413</v>
      </c>
      <c r="B18" s="340" t="s">
        <v>414</v>
      </c>
      <c r="C18" s="301">
        <v>239.065</v>
      </c>
      <c r="D18" s="302">
        <v>211.33399999999997</v>
      </c>
      <c r="E18" s="303">
        <v>46.219</v>
      </c>
      <c r="F18" s="302">
        <v>5.425</v>
      </c>
      <c r="G18" s="304">
        <f t="shared" si="8"/>
        <v>502.043</v>
      </c>
      <c r="H18" s="305">
        <f t="shared" si="9"/>
        <v>0.01547318221122078</v>
      </c>
      <c r="I18" s="306">
        <v>199.697</v>
      </c>
      <c r="J18" s="302">
        <v>206.773</v>
      </c>
      <c r="K18" s="303">
        <v>13.995</v>
      </c>
      <c r="L18" s="302">
        <v>3.3449999999999998</v>
      </c>
      <c r="M18" s="304">
        <f t="shared" si="10"/>
        <v>423.81000000000006</v>
      </c>
      <c r="N18" s="307">
        <f t="shared" si="11"/>
        <v>0.18459451169155972</v>
      </c>
      <c r="O18" s="301">
        <v>1564.8089999999997</v>
      </c>
      <c r="P18" s="302">
        <v>1403.7910000000002</v>
      </c>
      <c r="Q18" s="303">
        <v>226.1919999999999</v>
      </c>
      <c r="R18" s="302">
        <v>28.492</v>
      </c>
      <c r="S18" s="304">
        <f t="shared" si="12"/>
        <v>3223.284</v>
      </c>
      <c r="T18" s="305">
        <f t="shared" si="13"/>
        <v>0.014047015232958236</v>
      </c>
      <c r="U18" s="306">
        <v>1618.8499999999997</v>
      </c>
      <c r="V18" s="302">
        <v>1568.2019999999998</v>
      </c>
      <c r="W18" s="303">
        <v>100.672</v>
      </c>
      <c r="X18" s="302">
        <v>28.140000000000008</v>
      </c>
      <c r="Y18" s="304">
        <f t="shared" si="14"/>
        <v>3315.8639999999996</v>
      </c>
      <c r="Z18" s="308">
        <f>IF(ISERROR(S18/Y18-1),"         /0",IF(S18/Y18&gt;5,"  *  ",(S18/Y18-1)))</f>
        <v>-0.027920324838413002</v>
      </c>
    </row>
    <row r="19" spans="1:26" ht="18.75" customHeight="1">
      <c r="A19" s="339" t="s">
        <v>470</v>
      </c>
      <c r="B19" s="340" t="s">
        <v>470</v>
      </c>
      <c r="C19" s="301">
        <v>64.95999999999998</v>
      </c>
      <c r="D19" s="302">
        <v>150.932</v>
      </c>
      <c r="E19" s="303">
        <v>60.802200000000035</v>
      </c>
      <c r="F19" s="302">
        <v>163.676</v>
      </c>
      <c r="G19" s="304">
        <f t="shared" si="8"/>
        <v>440.3702</v>
      </c>
      <c r="H19" s="305">
        <f t="shared" si="9"/>
        <v>0.013572399864138605</v>
      </c>
      <c r="I19" s="306">
        <v>118.227</v>
      </c>
      <c r="J19" s="302">
        <v>197.32299999999998</v>
      </c>
      <c r="K19" s="303">
        <v>63.225999999999985</v>
      </c>
      <c r="L19" s="302">
        <v>203.242</v>
      </c>
      <c r="M19" s="304">
        <f t="shared" si="10"/>
        <v>582.0179999999999</v>
      </c>
      <c r="N19" s="307">
        <f t="shared" si="11"/>
        <v>-0.24337357263864678</v>
      </c>
      <c r="O19" s="301">
        <v>383.20700000000005</v>
      </c>
      <c r="P19" s="302">
        <v>900.7560000000001</v>
      </c>
      <c r="Q19" s="303">
        <v>511.60220000000055</v>
      </c>
      <c r="R19" s="302">
        <v>1442.4159999999981</v>
      </c>
      <c r="S19" s="304">
        <f t="shared" si="12"/>
        <v>3237.981199999999</v>
      </c>
      <c r="T19" s="305">
        <f t="shared" si="13"/>
        <v>0.014111065373213272</v>
      </c>
      <c r="U19" s="306">
        <v>917.7499999999999</v>
      </c>
      <c r="V19" s="302">
        <v>1721.3600000000001</v>
      </c>
      <c r="W19" s="303">
        <v>471.87900000000036</v>
      </c>
      <c r="X19" s="302">
        <v>1893.6949999999954</v>
      </c>
      <c r="Y19" s="304">
        <f t="shared" si="14"/>
        <v>5004.683999999996</v>
      </c>
      <c r="Z19" s="308">
        <f t="shared" si="7"/>
        <v>-0.3530098603628118</v>
      </c>
    </row>
    <row r="20" spans="1:26" ht="18.75" customHeight="1">
      <c r="A20" s="339" t="s">
        <v>411</v>
      </c>
      <c r="B20" s="340" t="s">
        <v>412</v>
      </c>
      <c r="C20" s="301">
        <v>103.849</v>
      </c>
      <c r="D20" s="302">
        <v>293.811</v>
      </c>
      <c r="E20" s="303">
        <v>21.261000000000003</v>
      </c>
      <c r="F20" s="302">
        <v>5.113</v>
      </c>
      <c r="G20" s="304">
        <f t="shared" si="0"/>
        <v>424.034</v>
      </c>
      <c r="H20" s="305">
        <f t="shared" si="1"/>
        <v>0.013068911120666542</v>
      </c>
      <c r="I20" s="306">
        <v>156.571</v>
      </c>
      <c r="J20" s="302">
        <v>304.05899999999997</v>
      </c>
      <c r="K20" s="303">
        <v>9.045</v>
      </c>
      <c r="L20" s="302">
        <v>2.344</v>
      </c>
      <c r="M20" s="304">
        <f t="shared" si="2"/>
        <v>472.019</v>
      </c>
      <c r="N20" s="307">
        <f t="shared" si="3"/>
        <v>-0.10165904338596543</v>
      </c>
      <c r="O20" s="301">
        <v>908.184</v>
      </c>
      <c r="P20" s="302">
        <v>2108.6270000000004</v>
      </c>
      <c r="Q20" s="303">
        <v>209.0729999999999</v>
      </c>
      <c r="R20" s="302">
        <v>31.439999999999994</v>
      </c>
      <c r="S20" s="304">
        <f t="shared" si="4"/>
        <v>3257.3240000000005</v>
      </c>
      <c r="T20" s="305">
        <f t="shared" si="5"/>
        <v>0.014195360956924818</v>
      </c>
      <c r="U20" s="306">
        <v>1362.9099999999999</v>
      </c>
      <c r="V20" s="302">
        <v>2269.563</v>
      </c>
      <c r="W20" s="303">
        <v>99.70500000000003</v>
      </c>
      <c r="X20" s="302">
        <v>23.512999999999998</v>
      </c>
      <c r="Y20" s="304">
        <f t="shared" si="6"/>
        <v>3755.691</v>
      </c>
      <c r="Z20" s="308">
        <f t="shared" si="7"/>
        <v>-0.1326964864787863</v>
      </c>
    </row>
    <row r="21" spans="1:26" ht="18.75" customHeight="1">
      <c r="A21" s="339" t="s">
        <v>477</v>
      </c>
      <c r="B21" s="340" t="s">
        <v>477</v>
      </c>
      <c r="C21" s="301">
        <v>152.59</v>
      </c>
      <c r="D21" s="302">
        <v>25.389</v>
      </c>
      <c r="E21" s="303">
        <v>165.536</v>
      </c>
      <c r="F21" s="302">
        <v>30.599999999999998</v>
      </c>
      <c r="G21" s="304">
        <f aca="true" t="shared" si="15" ref="G21:G58">SUM(C21:F21)</f>
        <v>374.115</v>
      </c>
      <c r="H21" s="305">
        <f t="shared" si="1"/>
        <v>0.011530385968833073</v>
      </c>
      <c r="I21" s="306">
        <v>111.24000000000002</v>
      </c>
      <c r="J21" s="302">
        <v>42.163000000000004</v>
      </c>
      <c r="K21" s="303">
        <v>221.348</v>
      </c>
      <c r="L21" s="302">
        <v>53.293000000000006</v>
      </c>
      <c r="M21" s="304">
        <f aca="true" t="shared" si="16" ref="M21:M58">SUM(I21:L21)</f>
        <v>428.04400000000004</v>
      </c>
      <c r="N21" s="307">
        <f aca="true" t="shared" si="17" ref="N21:N58">IF(ISERROR(G21/M21-1),"         /0",(G21/M21-1))</f>
        <v>-0.12598938426890705</v>
      </c>
      <c r="O21" s="301">
        <v>771.858</v>
      </c>
      <c r="P21" s="302">
        <v>141.785</v>
      </c>
      <c r="Q21" s="303">
        <v>1563.6579999999988</v>
      </c>
      <c r="R21" s="302">
        <v>376.7060000000003</v>
      </c>
      <c r="S21" s="304">
        <f aca="true" t="shared" si="18" ref="S21:S58">SUM(O21:R21)</f>
        <v>2854.0069999999987</v>
      </c>
      <c r="T21" s="305">
        <f t="shared" si="5"/>
        <v>0.012437712532922763</v>
      </c>
      <c r="U21" s="306">
        <v>1005.9269999999998</v>
      </c>
      <c r="V21" s="302">
        <v>373.086</v>
      </c>
      <c r="W21" s="303">
        <v>1868.9409999999993</v>
      </c>
      <c r="X21" s="302">
        <v>314.991</v>
      </c>
      <c r="Y21" s="304">
        <f aca="true" t="shared" si="19" ref="Y21:Y58">SUM(U21:X21)</f>
        <v>3562.9449999999993</v>
      </c>
      <c r="Z21" s="308">
        <f aca="true" t="shared" si="20" ref="Z21:Z58">IF(ISERROR(S21/Y21-1),"         /0",IF(S21/Y21&gt;5,"  *  ",(S21/Y21-1)))</f>
        <v>-0.19897528589411306</v>
      </c>
    </row>
    <row r="22" spans="1:26" ht="18.75" customHeight="1">
      <c r="A22" s="339" t="s">
        <v>468</v>
      </c>
      <c r="B22" s="340" t="s">
        <v>469</v>
      </c>
      <c r="C22" s="301">
        <v>107.572</v>
      </c>
      <c r="D22" s="302">
        <v>199.931</v>
      </c>
      <c r="E22" s="303">
        <v>5.188000000000001</v>
      </c>
      <c r="F22" s="302">
        <v>10.532</v>
      </c>
      <c r="G22" s="304">
        <f t="shared" si="15"/>
        <v>323.223</v>
      </c>
      <c r="H22" s="305">
        <f t="shared" si="1"/>
        <v>0.009961872536530565</v>
      </c>
      <c r="I22" s="306">
        <v>79.19699999999999</v>
      </c>
      <c r="J22" s="302">
        <v>168.815</v>
      </c>
      <c r="K22" s="303">
        <v>14.879000000000001</v>
      </c>
      <c r="L22" s="302">
        <v>18.564</v>
      </c>
      <c r="M22" s="304">
        <f t="shared" si="16"/>
        <v>281.45500000000004</v>
      </c>
      <c r="N22" s="307">
        <f t="shared" si="17"/>
        <v>0.1484002771313353</v>
      </c>
      <c r="O22" s="301">
        <v>799.2040000000001</v>
      </c>
      <c r="P22" s="302">
        <v>1246.7800000000002</v>
      </c>
      <c r="Q22" s="303">
        <v>75.31399999999998</v>
      </c>
      <c r="R22" s="302">
        <v>98.88999999999999</v>
      </c>
      <c r="S22" s="304">
        <f t="shared" si="18"/>
        <v>2220.188</v>
      </c>
      <c r="T22" s="305">
        <f t="shared" si="5"/>
        <v>0.009675540428963467</v>
      </c>
      <c r="U22" s="306">
        <v>532.8639999999999</v>
      </c>
      <c r="V22" s="302">
        <v>1004.4860000000001</v>
      </c>
      <c r="W22" s="303">
        <v>105.94100000000002</v>
      </c>
      <c r="X22" s="302">
        <v>147.97400000000002</v>
      </c>
      <c r="Y22" s="304">
        <f t="shared" si="19"/>
        <v>1791.2649999999999</v>
      </c>
      <c r="Z22" s="308">
        <f t="shared" si="20"/>
        <v>0.23945256564494932</v>
      </c>
    </row>
    <row r="23" spans="1:26" ht="18.75" customHeight="1">
      <c r="A23" s="339" t="s">
        <v>438</v>
      </c>
      <c r="B23" s="340" t="s">
        <v>439</v>
      </c>
      <c r="C23" s="301">
        <v>109.76700000000002</v>
      </c>
      <c r="D23" s="302">
        <v>57.01099999999999</v>
      </c>
      <c r="E23" s="303">
        <v>91.01500000000006</v>
      </c>
      <c r="F23" s="302">
        <v>51.022</v>
      </c>
      <c r="G23" s="304">
        <f>SUM(C23:F23)</f>
        <v>308.81500000000005</v>
      </c>
      <c r="H23" s="305">
        <f>G23/$G$9</f>
        <v>0.009517811750304549</v>
      </c>
      <c r="I23" s="306">
        <v>134.92600000000002</v>
      </c>
      <c r="J23" s="302">
        <v>96.37799999999999</v>
      </c>
      <c r="K23" s="303">
        <v>84.93800000000003</v>
      </c>
      <c r="L23" s="302">
        <v>59.34999999999998</v>
      </c>
      <c r="M23" s="304">
        <f>SUM(I23:L23)</f>
        <v>375.592</v>
      </c>
      <c r="N23" s="307">
        <f>IF(ISERROR(G23/M23-1),"         /0",(G23/M23-1))</f>
        <v>-0.17779132675882325</v>
      </c>
      <c r="O23" s="301">
        <v>705.0460000000002</v>
      </c>
      <c r="P23" s="302">
        <v>373.942</v>
      </c>
      <c r="Q23" s="303">
        <v>782.6860000000003</v>
      </c>
      <c r="R23" s="302">
        <v>449.39799999999997</v>
      </c>
      <c r="S23" s="304">
        <f>SUM(O23:R23)</f>
        <v>2311.0720000000006</v>
      </c>
      <c r="T23" s="305">
        <f>S23/$S$9</f>
        <v>0.010071611309603268</v>
      </c>
      <c r="U23" s="306">
        <v>837.2769999999997</v>
      </c>
      <c r="V23" s="302">
        <v>611.1800000000001</v>
      </c>
      <c r="W23" s="303">
        <v>689.4589999999995</v>
      </c>
      <c r="X23" s="302">
        <v>465.2099999999993</v>
      </c>
      <c r="Y23" s="304">
        <f>SUM(U23:X23)</f>
        <v>2603.1259999999984</v>
      </c>
      <c r="Z23" s="308">
        <f>IF(ISERROR(S23/Y23-1),"         /0",IF(S23/Y23&gt;5,"  *  ",(S23/Y23-1)))</f>
        <v>-0.11219357034580657</v>
      </c>
    </row>
    <row r="24" spans="1:26" ht="18.75" customHeight="1">
      <c r="A24" s="339" t="s">
        <v>471</v>
      </c>
      <c r="B24" s="340" t="s">
        <v>472</v>
      </c>
      <c r="C24" s="301">
        <v>171.782</v>
      </c>
      <c r="D24" s="302">
        <v>121.67099999999999</v>
      </c>
      <c r="E24" s="303">
        <v>5.811999999999999</v>
      </c>
      <c r="F24" s="302">
        <v>4.02</v>
      </c>
      <c r="G24" s="304">
        <f>SUM(C24:F24)</f>
        <v>303.28499999999997</v>
      </c>
      <c r="H24" s="305">
        <f>G24/$G$9</f>
        <v>0.009347374760588424</v>
      </c>
      <c r="I24" s="306">
        <v>138.948</v>
      </c>
      <c r="J24" s="302">
        <v>113.71599999999998</v>
      </c>
      <c r="K24" s="303">
        <v>10.116</v>
      </c>
      <c r="L24" s="302">
        <v>12.581</v>
      </c>
      <c r="M24" s="304">
        <f>SUM(I24:L24)</f>
        <v>275.361</v>
      </c>
      <c r="N24" s="307">
        <f>IF(ISERROR(G24/M24-1),"         /0",(G24/M24-1))</f>
        <v>0.10140869622059756</v>
      </c>
      <c r="O24" s="301">
        <v>996.039</v>
      </c>
      <c r="P24" s="302">
        <v>846.1230000000003</v>
      </c>
      <c r="Q24" s="303">
        <v>57.17400000000001</v>
      </c>
      <c r="R24" s="302">
        <v>53.65199999999999</v>
      </c>
      <c r="S24" s="304">
        <f>SUM(O24:R24)</f>
        <v>1952.9880000000003</v>
      </c>
      <c r="T24" s="305">
        <f>S24/$S$9</f>
        <v>0.008511087507580666</v>
      </c>
      <c r="U24" s="306">
        <v>914.6780000000001</v>
      </c>
      <c r="V24" s="302">
        <v>794.374</v>
      </c>
      <c r="W24" s="303">
        <v>62.988</v>
      </c>
      <c r="X24" s="302">
        <v>74.36700000000002</v>
      </c>
      <c r="Y24" s="304">
        <f>SUM(U24:X24)</f>
        <v>1846.4070000000002</v>
      </c>
      <c r="Z24" s="308">
        <f>IF(ISERROR(S24/Y24-1),"         /0",IF(S24/Y24&gt;5,"  *  ",(S24/Y24-1)))</f>
        <v>0.05772345967059267</v>
      </c>
    </row>
    <row r="25" spans="1:26" ht="18.75" customHeight="1">
      <c r="A25" s="339" t="s">
        <v>409</v>
      </c>
      <c r="B25" s="340" t="s">
        <v>410</v>
      </c>
      <c r="C25" s="301">
        <v>97.551</v>
      </c>
      <c r="D25" s="302">
        <v>176.32199999999997</v>
      </c>
      <c r="E25" s="303">
        <v>0.033</v>
      </c>
      <c r="F25" s="302">
        <v>0.05</v>
      </c>
      <c r="G25" s="304">
        <f>SUM(C25:F25)</f>
        <v>273.956</v>
      </c>
      <c r="H25" s="305">
        <f>G25/$G$9</f>
        <v>0.008443442306450244</v>
      </c>
      <c r="I25" s="306">
        <v>195.437</v>
      </c>
      <c r="J25" s="302">
        <v>131.373</v>
      </c>
      <c r="K25" s="303">
        <v>0.1</v>
      </c>
      <c r="L25" s="302">
        <v>0.16999999999999998</v>
      </c>
      <c r="M25" s="304">
        <f>SUM(I25:L25)</f>
        <v>327.08000000000004</v>
      </c>
      <c r="N25" s="307">
        <f>IF(ISERROR(G25/M25-1),"         /0",(G25/M25-1))</f>
        <v>-0.16241898006603894</v>
      </c>
      <c r="O25" s="301">
        <v>791.0190000000001</v>
      </c>
      <c r="P25" s="302">
        <v>1245.295</v>
      </c>
      <c r="Q25" s="303">
        <v>1.6050000000000002</v>
      </c>
      <c r="R25" s="302">
        <v>6.2459999999999996</v>
      </c>
      <c r="S25" s="304">
        <f>SUM(O25:R25)</f>
        <v>2044.1650000000004</v>
      </c>
      <c r="T25" s="305">
        <f>S25/$S$9</f>
        <v>0.008908435277090097</v>
      </c>
      <c r="U25" s="306">
        <v>1205.025</v>
      </c>
      <c r="V25" s="302">
        <v>1148.1009999999999</v>
      </c>
      <c r="W25" s="303">
        <v>5.198999999999999</v>
      </c>
      <c r="X25" s="302">
        <v>9.438999999999998</v>
      </c>
      <c r="Y25" s="304">
        <f>SUM(U25:X25)</f>
        <v>2367.764</v>
      </c>
      <c r="Z25" s="308">
        <f>IF(ISERROR(S25/Y25-1),"         /0",IF(S25/Y25&gt;5,"  *  ",(S25/Y25-1)))</f>
        <v>-0.136668603796662</v>
      </c>
    </row>
    <row r="26" spans="1:26" ht="18.75" customHeight="1">
      <c r="A26" s="339" t="s">
        <v>417</v>
      </c>
      <c r="B26" s="340" t="s">
        <v>418</v>
      </c>
      <c r="C26" s="301">
        <v>41.171</v>
      </c>
      <c r="D26" s="302">
        <v>166.514</v>
      </c>
      <c r="E26" s="303">
        <v>0.065</v>
      </c>
      <c r="F26" s="302">
        <v>0.11</v>
      </c>
      <c r="G26" s="304">
        <f>SUM(C26:F26)</f>
        <v>207.86</v>
      </c>
      <c r="H26" s="305">
        <f>G26/$G$9</f>
        <v>0.0064063350239408805</v>
      </c>
      <c r="I26" s="306">
        <v>45.272999999999996</v>
      </c>
      <c r="J26" s="302">
        <v>140.84199999999998</v>
      </c>
      <c r="K26" s="303">
        <v>0.8600000000000001</v>
      </c>
      <c r="L26" s="302">
        <v>0.71</v>
      </c>
      <c r="M26" s="304">
        <f>SUM(I26:L26)</f>
        <v>187.685</v>
      </c>
      <c r="N26" s="307">
        <f>IF(ISERROR(G26/M26-1),"         /0",(G26/M26-1))</f>
        <v>0.10749393931321105</v>
      </c>
      <c r="O26" s="301">
        <v>302.177</v>
      </c>
      <c r="P26" s="302">
        <v>1098.599</v>
      </c>
      <c r="Q26" s="303">
        <v>7.544999999999999</v>
      </c>
      <c r="R26" s="302">
        <v>15.931</v>
      </c>
      <c r="S26" s="304">
        <f>SUM(O26:R26)</f>
        <v>1424.252</v>
      </c>
      <c r="T26" s="305">
        <f>S26/$S$9</f>
        <v>0.006206865277639585</v>
      </c>
      <c r="U26" s="306">
        <v>354.6940000000001</v>
      </c>
      <c r="V26" s="302">
        <v>1154.027</v>
      </c>
      <c r="W26" s="303">
        <v>10.934999999999999</v>
      </c>
      <c r="X26" s="302">
        <v>9.619999999999996</v>
      </c>
      <c r="Y26" s="304">
        <f>SUM(U26:X26)</f>
        <v>1529.2759999999998</v>
      </c>
      <c r="Z26" s="308">
        <f>IF(ISERROR(S26/Y26-1),"         /0",IF(S26/Y26&gt;5,"  *  ",(S26/Y26-1)))</f>
        <v>-0.06867563474480731</v>
      </c>
    </row>
    <row r="27" spans="1:26" ht="18.75" customHeight="1">
      <c r="A27" s="339" t="s">
        <v>430</v>
      </c>
      <c r="B27" s="340" t="s">
        <v>431</v>
      </c>
      <c r="C27" s="301">
        <v>44.924</v>
      </c>
      <c r="D27" s="302">
        <v>133.24699999999999</v>
      </c>
      <c r="E27" s="303">
        <v>0.53</v>
      </c>
      <c r="F27" s="302">
        <v>0.29000000000000004</v>
      </c>
      <c r="G27" s="304">
        <f t="shared" si="15"/>
        <v>178.99099999999999</v>
      </c>
      <c r="H27" s="305">
        <f t="shared" si="1"/>
        <v>0.005516579968585596</v>
      </c>
      <c r="I27" s="306">
        <v>43.281000000000006</v>
      </c>
      <c r="J27" s="302">
        <v>167.01</v>
      </c>
      <c r="K27" s="303">
        <v>0.8099999999999999</v>
      </c>
      <c r="L27" s="302">
        <v>1.03</v>
      </c>
      <c r="M27" s="304">
        <f t="shared" si="16"/>
        <v>212.131</v>
      </c>
      <c r="N27" s="307">
        <f t="shared" si="17"/>
        <v>-0.1562242199395657</v>
      </c>
      <c r="O27" s="301">
        <v>333.38100000000003</v>
      </c>
      <c r="P27" s="302">
        <v>971.9439999999998</v>
      </c>
      <c r="Q27" s="303">
        <v>4.573</v>
      </c>
      <c r="R27" s="302">
        <v>2.895999999999999</v>
      </c>
      <c r="S27" s="304">
        <f t="shared" si="18"/>
        <v>1312.7939999999999</v>
      </c>
      <c r="T27" s="305">
        <f t="shared" si="5"/>
        <v>0.005721133265246305</v>
      </c>
      <c r="U27" s="306">
        <v>397.397</v>
      </c>
      <c r="V27" s="302">
        <v>1162.019</v>
      </c>
      <c r="W27" s="303">
        <v>1.9930000000000003</v>
      </c>
      <c r="X27" s="302">
        <v>6.136</v>
      </c>
      <c r="Y27" s="304">
        <f t="shared" si="19"/>
        <v>1567.5449999999998</v>
      </c>
      <c r="Z27" s="308">
        <f t="shared" si="20"/>
        <v>-0.16251590863420184</v>
      </c>
    </row>
    <row r="28" spans="1:26" ht="18.75" customHeight="1">
      <c r="A28" s="339" t="s">
        <v>415</v>
      </c>
      <c r="B28" s="340" t="s">
        <v>416</v>
      </c>
      <c r="C28" s="301">
        <v>47.73199999999999</v>
      </c>
      <c r="D28" s="302">
        <v>24.177000000000003</v>
      </c>
      <c r="E28" s="303">
        <v>62.763</v>
      </c>
      <c r="F28" s="302">
        <v>41.504000000000005</v>
      </c>
      <c r="G28" s="304">
        <f t="shared" si="15"/>
        <v>176.176</v>
      </c>
      <c r="H28" s="305">
        <f t="shared" si="1"/>
        <v>0.005429820452120699</v>
      </c>
      <c r="I28" s="306">
        <v>58.01800000000001</v>
      </c>
      <c r="J28" s="302">
        <v>25.566999999999997</v>
      </c>
      <c r="K28" s="303">
        <v>70.87299999999999</v>
      </c>
      <c r="L28" s="302">
        <v>49.059999999999995</v>
      </c>
      <c r="M28" s="304">
        <f t="shared" si="16"/>
        <v>203.518</v>
      </c>
      <c r="N28" s="307" t="s">
        <v>45</v>
      </c>
      <c r="O28" s="301">
        <v>348.11899999999986</v>
      </c>
      <c r="P28" s="302">
        <v>183.306</v>
      </c>
      <c r="Q28" s="303">
        <v>390.36300000000006</v>
      </c>
      <c r="R28" s="302">
        <v>342.31700000000023</v>
      </c>
      <c r="S28" s="304">
        <f t="shared" si="18"/>
        <v>1264.105</v>
      </c>
      <c r="T28" s="305">
        <f t="shared" si="5"/>
        <v>0.005508947455780709</v>
      </c>
      <c r="U28" s="306">
        <v>984.7800000000002</v>
      </c>
      <c r="V28" s="302">
        <v>880.9199999999996</v>
      </c>
      <c r="W28" s="303">
        <v>456.09100000000007</v>
      </c>
      <c r="X28" s="302">
        <v>346.64700000000016</v>
      </c>
      <c r="Y28" s="304">
        <f t="shared" si="19"/>
        <v>2668.438</v>
      </c>
      <c r="Z28" s="308">
        <f t="shared" si="20"/>
        <v>-0.5262752966342108</v>
      </c>
    </row>
    <row r="29" spans="1:26" ht="18.75" customHeight="1">
      <c r="A29" s="339" t="s">
        <v>421</v>
      </c>
      <c r="B29" s="340" t="s">
        <v>422</v>
      </c>
      <c r="C29" s="301">
        <v>30.764</v>
      </c>
      <c r="D29" s="302">
        <v>129.471</v>
      </c>
      <c r="E29" s="303">
        <v>0.35000000000000003</v>
      </c>
      <c r="F29" s="302">
        <v>0.21000000000000002</v>
      </c>
      <c r="G29" s="304">
        <f t="shared" si="15"/>
        <v>160.79500000000002</v>
      </c>
      <c r="H29" s="305">
        <f t="shared" si="1"/>
        <v>0.004955771385425642</v>
      </c>
      <c r="I29" s="306">
        <v>27.259999999999998</v>
      </c>
      <c r="J29" s="302">
        <v>106.944</v>
      </c>
      <c r="K29" s="303">
        <v>0.045</v>
      </c>
      <c r="L29" s="302">
        <v>0.2</v>
      </c>
      <c r="M29" s="304">
        <f t="shared" si="16"/>
        <v>134.44899999999998</v>
      </c>
      <c r="N29" s="307">
        <f t="shared" si="17"/>
        <v>0.19595534366190925</v>
      </c>
      <c r="O29" s="301">
        <v>214.703</v>
      </c>
      <c r="P29" s="302">
        <v>834.0949999999999</v>
      </c>
      <c r="Q29" s="303">
        <v>3.8169999999999984</v>
      </c>
      <c r="R29" s="302">
        <v>2.7919999999999994</v>
      </c>
      <c r="S29" s="304">
        <f t="shared" si="18"/>
        <v>1055.407</v>
      </c>
      <c r="T29" s="305">
        <f t="shared" si="5"/>
        <v>0.004599445226039887</v>
      </c>
      <c r="U29" s="306">
        <v>222.385</v>
      </c>
      <c r="V29" s="302">
        <v>752.4760000000001</v>
      </c>
      <c r="W29" s="303">
        <v>3.624999999999999</v>
      </c>
      <c r="X29" s="302">
        <v>3.505</v>
      </c>
      <c r="Y29" s="304">
        <f t="shared" si="19"/>
        <v>981.9910000000001</v>
      </c>
      <c r="Z29" s="308">
        <f t="shared" si="20"/>
        <v>0.0747623959893724</v>
      </c>
    </row>
    <row r="30" spans="1:26" ht="18.75" customHeight="1">
      <c r="A30" s="339" t="s">
        <v>471</v>
      </c>
      <c r="B30" s="340" t="s">
        <v>493</v>
      </c>
      <c r="C30" s="301">
        <v>83.56</v>
      </c>
      <c r="D30" s="302">
        <v>1.3</v>
      </c>
      <c r="E30" s="303">
        <v>20.915</v>
      </c>
      <c r="F30" s="302">
        <v>30.503</v>
      </c>
      <c r="G30" s="304">
        <f t="shared" si="15"/>
        <v>136.27800000000002</v>
      </c>
      <c r="H30" s="305">
        <f t="shared" si="1"/>
        <v>0.0042001468507294115</v>
      </c>
      <c r="I30" s="306">
        <v>5.47</v>
      </c>
      <c r="J30" s="302">
        <v>0</v>
      </c>
      <c r="K30" s="303">
        <v>40.028000000000006</v>
      </c>
      <c r="L30" s="302">
        <v>45.682</v>
      </c>
      <c r="M30" s="304">
        <f t="shared" si="16"/>
        <v>91.18</v>
      </c>
      <c r="N30" s="307">
        <f t="shared" si="17"/>
        <v>0.4946040798420708</v>
      </c>
      <c r="O30" s="301">
        <v>492.9900000000001</v>
      </c>
      <c r="P30" s="302">
        <v>4.37</v>
      </c>
      <c r="Q30" s="303">
        <v>214.20300000000006</v>
      </c>
      <c r="R30" s="302">
        <v>270.9610000000001</v>
      </c>
      <c r="S30" s="304">
        <f t="shared" si="18"/>
        <v>982.5240000000003</v>
      </c>
      <c r="T30" s="305">
        <f t="shared" si="5"/>
        <v>0.00428182238820627</v>
      </c>
      <c r="U30" s="306">
        <v>69.51</v>
      </c>
      <c r="V30" s="302">
        <v>22.549999999999997</v>
      </c>
      <c r="W30" s="303">
        <v>253.71299999999997</v>
      </c>
      <c r="X30" s="302">
        <v>295.06199999999984</v>
      </c>
      <c r="Y30" s="304">
        <f t="shared" si="19"/>
        <v>640.8349999999998</v>
      </c>
      <c r="Z30" s="308">
        <f t="shared" si="20"/>
        <v>0.5331934117206467</v>
      </c>
    </row>
    <row r="31" spans="1:26" ht="18.75" customHeight="1">
      <c r="A31" s="339" t="s">
        <v>448</v>
      </c>
      <c r="B31" s="340" t="s">
        <v>449</v>
      </c>
      <c r="C31" s="301">
        <v>2.652</v>
      </c>
      <c r="D31" s="302">
        <v>20.382</v>
      </c>
      <c r="E31" s="303">
        <v>86.164</v>
      </c>
      <c r="F31" s="302">
        <v>19.318</v>
      </c>
      <c r="G31" s="304">
        <f t="shared" si="15"/>
        <v>128.51600000000002</v>
      </c>
      <c r="H31" s="305">
        <f t="shared" si="1"/>
        <v>0.0039609186564841066</v>
      </c>
      <c r="I31" s="306">
        <v>41.391999999999996</v>
      </c>
      <c r="J31" s="302">
        <v>52.95</v>
      </c>
      <c r="K31" s="303">
        <v>3.124</v>
      </c>
      <c r="L31" s="302">
        <v>2.781</v>
      </c>
      <c r="M31" s="304">
        <f t="shared" si="16"/>
        <v>100.247</v>
      </c>
      <c r="N31" s="307">
        <f t="shared" si="17"/>
        <v>0.2819934761139986</v>
      </c>
      <c r="O31" s="301">
        <v>104.855</v>
      </c>
      <c r="P31" s="302">
        <v>169.44699999999997</v>
      </c>
      <c r="Q31" s="303">
        <v>391.50899999999996</v>
      </c>
      <c r="R31" s="302">
        <v>472.5339999999999</v>
      </c>
      <c r="S31" s="304">
        <f t="shared" si="18"/>
        <v>1138.3449999999998</v>
      </c>
      <c r="T31" s="305">
        <f t="shared" si="5"/>
        <v>0.004960887577812516</v>
      </c>
      <c r="U31" s="306">
        <v>159.96099999999998</v>
      </c>
      <c r="V31" s="302">
        <v>349.341</v>
      </c>
      <c r="W31" s="303">
        <v>249.27200000000005</v>
      </c>
      <c r="X31" s="302">
        <v>46.41100000000001</v>
      </c>
      <c r="Y31" s="304">
        <f t="shared" si="19"/>
        <v>804.9850000000001</v>
      </c>
      <c r="Z31" s="308">
        <f t="shared" si="20"/>
        <v>0.4141195177549888</v>
      </c>
    </row>
    <row r="32" spans="1:26" ht="18.75" customHeight="1">
      <c r="A32" s="339" t="s">
        <v>456</v>
      </c>
      <c r="B32" s="340" t="s">
        <v>457</v>
      </c>
      <c r="C32" s="301">
        <v>0.46299999999999997</v>
      </c>
      <c r="D32" s="302">
        <v>4.946</v>
      </c>
      <c r="E32" s="303">
        <v>42.702999999999996</v>
      </c>
      <c r="F32" s="302">
        <v>47.603</v>
      </c>
      <c r="G32" s="304">
        <f t="shared" si="15"/>
        <v>95.715</v>
      </c>
      <c r="H32" s="305">
        <f t="shared" si="1"/>
        <v>0.0029499776619671962</v>
      </c>
      <c r="I32" s="306">
        <v>0.20700000000000002</v>
      </c>
      <c r="J32" s="302">
        <v>5.001</v>
      </c>
      <c r="K32" s="303">
        <v>35.464000000000006</v>
      </c>
      <c r="L32" s="302">
        <v>50.376999999999995</v>
      </c>
      <c r="M32" s="304">
        <f t="shared" si="16"/>
        <v>91.049</v>
      </c>
      <c r="N32" s="307">
        <f t="shared" si="17"/>
        <v>0.05124713066590503</v>
      </c>
      <c r="O32" s="301">
        <v>5.591</v>
      </c>
      <c r="P32" s="302">
        <v>48.266</v>
      </c>
      <c r="Q32" s="303">
        <v>331.0020000000002</v>
      </c>
      <c r="R32" s="302">
        <v>299.87</v>
      </c>
      <c r="S32" s="304">
        <f t="shared" si="18"/>
        <v>684.7290000000002</v>
      </c>
      <c r="T32" s="305">
        <f t="shared" si="5"/>
        <v>0.002984036992535644</v>
      </c>
      <c r="U32" s="306">
        <v>17.549000000000003</v>
      </c>
      <c r="V32" s="302">
        <v>33.81900000000001</v>
      </c>
      <c r="W32" s="303">
        <v>298.42</v>
      </c>
      <c r="X32" s="302">
        <v>324.9010000000001</v>
      </c>
      <c r="Y32" s="304">
        <f t="shared" si="19"/>
        <v>674.6890000000001</v>
      </c>
      <c r="Z32" s="308">
        <f t="shared" si="20"/>
        <v>0.014880930324935093</v>
      </c>
    </row>
    <row r="33" spans="1:26" ht="18.75" customHeight="1">
      <c r="A33" s="339" t="s">
        <v>498</v>
      </c>
      <c r="B33" s="340" t="s">
        <v>499</v>
      </c>
      <c r="C33" s="301">
        <v>38.19</v>
      </c>
      <c r="D33" s="302">
        <v>47.58500000000001</v>
      </c>
      <c r="E33" s="303">
        <v>4.3759999999999994</v>
      </c>
      <c r="F33" s="302">
        <v>1.035</v>
      </c>
      <c r="G33" s="304">
        <f t="shared" si="15"/>
        <v>91.186</v>
      </c>
      <c r="H33" s="305">
        <f t="shared" si="1"/>
        <v>0.002810391924819942</v>
      </c>
      <c r="I33" s="306">
        <v>54.1</v>
      </c>
      <c r="J33" s="302">
        <v>55.3</v>
      </c>
      <c r="K33" s="303">
        <v>26.758</v>
      </c>
      <c r="L33" s="302">
        <v>16.660999999999998</v>
      </c>
      <c r="M33" s="304">
        <f t="shared" si="16"/>
        <v>152.81900000000002</v>
      </c>
      <c r="N33" s="307">
        <f t="shared" si="17"/>
        <v>-0.403307180389873</v>
      </c>
      <c r="O33" s="301">
        <v>274.0699999999999</v>
      </c>
      <c r="P33" s="302">
        <v>377.66200000000003</v>
      </c>
      <c r="Q33" s="303">
        <v>72.74199999999999</v>
      </c>
      <c r="R33" s="302">
        <v>44.004999999999995</v>
      </c>
      <c r="S33" s="304">
        <f t="shared" si="18"/>
        <v>768.4789999999999</v>
      </c>
      <c r="T33" s="305">
        <f t="shared" si="5"/>
        <v>0.0033490180260903196</v>
      </c>
      <c r="U33" s="306">
        <v>244.17000000000002</v>
      </c>
      <c r="V33" s="302">
        <v>249.82999999999998</v>
      </c>
      <c r="W33" s="303">
        <v>247.29299999999995</v>
      </c>
      <c r="X33" s="302">
        <v>214.858</v>
      </c>
      <c r="Y33" s="304">
        <f t="shared" si="19"/>
        <v>956.1509999999998</v>
      </c>
      <c r="Z33" s="308">
        <f t="shared" si="20"/>
        <v>-0.19627862126379614</v>
      </c>
    </row>
    <row r="34" spans="1:26" ht="18.75" customHeight="1">
      <c r="A34" s="339" t="s">
        <v>423</v>
      </c>
      <c r="B34" s="340" t="s">
        <v>424</v>
      </c>
      <c r="C34" s="301">
        <v>2.752</v>
      </c>
      <c r="D34" s="302">
        <v>8.83</v>
      </c>
      <c r="E34" s="303">
        <v>34.733000000000004</v>
      </c>
      <c r="F34" s="302">
        <v>35.40500000000001</v>
      </c>
      <c r="G34" s="304">
        <f t="shared" si="15"/>
        <v>81.72000000000001</v>
      </c>
      <c r="H34" s="305">
        <f t="shared" si="1"/>
        <v>0.0025186457142136478</v>
      </c>
      <c r="I34" s="306">
        <v>3.46</v>
      </c>
      <c r="J34" s="302">
        <v>14.387</v>
      </c>
      <c r="K34" s="303">
        <v>28.068999999999996</v>
      </c>
      <c r="L34" s="302">
        <v>27.179000000000006</v>
      </c>
      <c r="M34" s="304">
        <f t="shared" si="16"/>
        <v>73.095</v>
      </c>
      <c r="N34" s="307">
        <f t="shared" si="17"/>
        <v>0.11799712702647258</v>
      </c>
      <c r="O34" s="301">
        <v>35.25200000000002</v>
      </c>
      <c r="P34" s="302">
        <v>74.539</v>
      </c>
      <c r="Q34" s="303">
        <v>246.011</v>
      </c>
      <c r="R34" s="302">
        <v>255.47700000000003</v>
      </c>
      <c r="S34" s="304">
        <f t="shared" si="18"/>
        <v>611.279</v>
      </c>
      <c r="T34" s="305">
        <f t="shared" si="5"/>
        <v>0.0026639431786300793</v>
      </c>
      <c r="U34" s="306">
        <v>26.653000000000002</v>
      </c>
      <c r="V34" s="302">
        <v>94.945</v>
      </c>
      <c r="W34" s="303">
        <v>167.36700000000016</v>
      </c>
      <c r="X34" s="302">
        <v>201.20899999999997</v>
      </c>
      <c r="Y34" s="304">
        <f t="shared" si="19"/>
        <v>490.1740000000001</v>
      </c>
      <c r="Z34" s="308">
        <f t="shared" si="20"/>
        <v>0.2470653278223649</v>
      </c>
    </row>
    <row r="35" spans="1:26" ht="18.75" customHeight="1">
      <c r="A35" s="339" t="s">
        <v>440</v>
      </c>
      <c r="B35" s="340" t="s">
        <v>441</v>
      </c>
      <c r="C35" s="301">
        <v>37.319</v>
      </c>
      <c r="D35" s="302">
        <v>39.791000000000004</v>
      </c>
      <c r="E35" s="303">
        <v>0</v>
      </c>
      <c r="F35" s="302">
        <v>0</v>
      </c>
      <c r="G35" s="304">
        <f t="shared" si="15"/>
        <v>77.11000000000001</v>
      </c>
      <c r="H35" s="305">
        <f t="shared" si="1"/>
        <v>0.0023765635220633183</v>
      </c>
      <c r="I35" s="306">
        <v>42.943</v>
      </c>
      <c r="J35" s="302">
        <v>37.909</v>
      </c>
      <c r="K35" s="303">
        <v>0</v>
      </c>
      <c r="L35" s="302">
        <v>0</v>
      </c>
      <c r="M35" s="304">
        <f t="shared" si="16"/>
        <v>80.852</v>
      </c>
      <c r="N35" s="307" t="s">
        <v>45</v>
      </c>
      <c r="O35" s="301">
        <v>293.367</v>
      </c>
      <c r="P35" s="302">
        <v>270.77</v>
      </c>
      <c r="Q35" s="303">
        <v>1.638</v>
      </c>
      <c r="R35" s="302">
        <v>11.278</v>
      </c>
      <c r="S35" s="304">
        <f t="shared" si="18"/>
        <v>577.053</v>
      </c>
      <c r="T35" s="305">
        <f t="shared" si="5"/>
        <v>0.00251478686992032</v>
      </c>
      <c r="U35" s="306">
        <v>363.41900000000004</v>
      </c>
      <c r="V35" s="302">
        <v>290.06699999999995</v>
      </c>
      <c r="W35" s="303">
        <v>0.675</v>
      </c>
      <c r="X35" s="302">
        <v>4.5520000000000005</v>
      </c>
      <c r="Y35" s="304">
        <f t="shared" si="19"/>
        <v>658.713</v>
      </c>
      <c r="Z35" s="308">
        <f t="shared" si="20"/>
        <v>-0.12396901230126012</v>
      </c>
    </row>
    <row r="36" spans="1:26" ht="18.75" customHeight="1">
      <c r="A36" s="339" t="s">
        <v>500</v>
      </c>
      <c r="B36" s="340" t="s">
        <v>501</v>
      </c>
      <c r="C36" s="301">
        <v>0.6</v>
      </c>
      <c r="D36" s="302">
        <v>27.245</v>
      </c>
      <c r="E36" s="303">
        <v>10.370000000000001</v>
      </c>
      <c r="F36" s="302">
        <v>28.707</v>
      </c>
      <c r="G36" s="304">
        <f t="shared" si="15"/>
        <v>66.922</v>
      </c>
      <c r="H36" s="305">
        <f t="shared" si="1"/>
        <v>0.0020625649594543036</v>
      </c>
      <c r="I36" s="306">
        <v>9.465</v>
      </c>
      <c r="J36" s="302">
        <v>38.33</v>
      </c>
      <c r="K36" s="303">
        <v>16</v>
      </c>
      <c r="L36" s="302">
        <v>24.72</v>
      </c>
      <c r="M36" s="304">
        <f t="shared" si="16"/>
        <v>88.515</v>
      </c>
      <c r="N36" s="307">
        <f t="shared" si="17"/>
        <v>-0.24394735355589448</v>
      </c>
      <c r="O36" s="301">
        <v>33.669999999999995</v>
      </c>
      <c r="P36" s="302">
        <v>242.65699999999998</v>
      </c>
      <c r="Q36" s="303">
        <v>114.15999999999998</v>
      </c>
      <c r="R36" s="302">
        <v>289.2870000000001</v>
      </c>
      <c r="S36" s="304">
        <f t="shared" si="18"/>
        <v>679.7740000000001</v>
      </c>
      <c r="T36" s="305">
        <f t="shared" si="5"/>
        <v>0.0029624431892966777</v>
      </c>
      <c r="U36" s="306">
        <v>53.620000000000005</v>
      </c>
      <c r="V36" s="302">
        <v>281.15999999999997</v>
      </c>
      <c r="W36" s="303">
        <v>22.22</v>
      </c>
      <c r="X36" s="302">
        <v>39.717</v>
      </c>
      <c r="Y36" s="304">
        <f t="shared" si="19"/>
        <v>396.717</v>
      </c>
      <c r="Z36" s="308">
        <f t="shared" si="20"/>
        <v>0.7134985392609849</v>
      </c>
    </row>
    <row r="37" spans="1:26" ht="18.75" customHeight="1">
      <c r="A37" s="339" t="s">
        <v>466</v>
      </c>
      <c r="B37" s="340" t="s">
        <v>467</v>
      </c>
      <c r="C37" s="301">
        <v>0</v>
      </c>
      <c r="D37" s="302">
        <v>0.8310000000000001</v>
      </c>
      <c r="E37" s="303">
        <v>26.058999999999997</v>
      </c>
      <c r="F37" s="302">
        <v>37.232</v>
      </c>
      <c r="G37" s="304">
        <f>SUM(C37:F37)</f>
        <v>64.122</v>
      </c>
      <c r="H37" s="305">
        <f>G37/$G$9</f>
        <v>0.0019762677494714574</v>
      </c>
      <c r="I37" s="306">
        <v>0.07400000000000001</v>
      </c>
      <c r="J37" s="302">
        <v>0.732</v>
      </c>
      <c r="K37" s="303">
        <v>29.803000000000004</v>
      </c>
      <c r="L37" s="302">
        <v>34.372</v>
      </c>
      <c r="M37" s="304">
        <f>SUM(I37:L37)</f>
        <v>64.98100000000001</v>
      </c>
      <c r="N37" s="307">
        <f>IF(ISERROR(G37/M37-1),"         /0",(G37/M37-1))</f>
        <v>-0.013219248703467357</v>
      </c>
      <c r="O37" s="301">
        <v>0.879</v>
      </c>
      <c r="P37" s="302">
        <v>3.6950000000000007</v>
      </c>
      <c r="Q37" s="303">
        <v>171.39599999999996</v>
      </c>
      <c r="R37" s="302">
        <v>221.26900000000003</v>
      </c>
      <c r="S37" s="304">
        <f>SUM(O37:R37)</f>
        <v>397.23900000000003</v>
      </c>
      <c r="T37" s="305">
        <f>S37/$S$9</f>
        <v>0.0017311606064265813</v>
      </c>
      <c r="U37" s="306">
        <v>0.123</v>
      </c>
      <c r="V37" s="302">
        <v>4.327999999999999</v>
      </c>
      <c r="W37" s="303">
        <v>150.587</v>
      </c>
      <c r="X37" s="302">
        <v>183.174</v>
      </c>
      <c r="Y37" s="304">
        <f>SUM(U37:X37)</f>
        <v>338.212</v>
      </c>
      <c r="Z37" s="308">
        <f>IF(ISERROR(S37/Y37-1),"         /0",IF(S37/Y37&gt;5,"  *  ",(S37/Y37-1)))</f>
        <v>0.17452662826865994</v>
      </c>
    </row>
    <row r="38" spans="1:26" ht="18.75" customHeight="1">
      <c r="A38" s="339" t="s">
        <v>446</v>
      </c>
      <c r="B38" s="340" t="s">
        <v>447</v>
      </c>
      <c r="C38" s="301">
        <v>5.955</v>
      </c>
      <c r="D38" s="302">
        <v>55.821</v>
      </c>
      <c r="E38" s="303">
        <v>0.31</v>
      </c>
      <c r="F38" s="302">
        <v>0.776</v>
      </c>
      <c r="G38" s="304">
        <f t="shared" si="15"/>
        <v>62.862</v>
      </c>
      <c r="H38" s="305">
        <f t="shared" si="1"/>
        <v>0.0019374340049791766</v>
      </c>
      <c r="I38" s="306">
        <v>8.482</v>
      </c>
      <c r="J38" s="302">
        <v>35.04</v>
      </c>
      <c r="K38" s="303">
        <v>1.03</v>
      </c>
      <c r="L38" s="302">
        <v>4.324999999999999</v>
      </c>
      <c r="M38" s="304">
        <f t="shared" si="16"/>
        <v>48.876999999999995</v>
      </c>
      <c r="N38" s="307" t="s">
        <v>45</v>
      </c>
      <c r="O38" s="301">
        <v>44.65</v>
      </c>
      <c r="P38" s="302">
        <v>338.64300000000003</v>
      </c>
      <c r="Q38" s="303">
        <v>4.26</v>
      </c>
      <c r="R38" s="302">
        <v>7.332</v>
      </c>
      <c r="S38" s="304">
        <f t="shared" si="18"/>
        <v>394.885</v>
      </c>
      <c r="T38" s="305">
        <f t="shared" si="5"/>
        <v>0.0017209019156446384</v>
      </c>
      <c r="U38" s="306">
        <v>38.535</v>
      </c>
      <c r="V38" s="302">
        <v>240.20999999999998</v>
      </c>
      <c r="W38" s="303">
        <v>12.998999999999999</v>
      </c>
      <c r="X38" s="302">
        <v>18.946000000000005</v>
      </c>
      <c r="Y38" s="304">
        <f t="shared" si="19"/>
        <v>310.69000000000005</v>
      </c>
      <c r="Z38" s="308">
        <f t="shared" si="20"/>
        <v>0.2709935949016702</v>
      </c>
    </row>
    <row r="39" spans="1:26" ht="18.75" customHeight="1">
      <c r="A39" s="339" t="s">
        <v>502</v>
      </c>
      <c r="B39" s="340" t="s">
        <v>503</v>
      </c>
      <c r="C39" s="301">
        <v>0</v>
      </c>
      <c r="D39" s="302">
        <v>62</v>
      </c>
      <c r="E39" s="303">
        <v>0</v>
      </c>
      <c r="F39" s="302">
        <v>0</v>
      </c>
      <c r="G39" s="304">
        <f t="shared" si="15"/>
        <v>62</v>
      </c>
      <c r="H39" s="305">
        <f t="shared" si="1"/>
        <v>0.0019108667924773145</v>
      </c>
      <c r="I39" s="306">
        <v>6</v>
      </c>
      <c r="J39" s="302">
        <v>29.2</v>
      </c>
      <c r="K39" s="303"/>
      <c r="L39" s="302"/>
      <c r="M39" s="304">
        <f t="shared" si="16"/>
        <v>35.2</v>
      </c>
      <c r="N39" s="307">
        <f t="shared" si="17"/>
        <v>0.7613636363636362</v>
      </c>
      <c r="O39" s="301">
        <v>0</v>
      </c>
      <c r="P39" s="302">
        <v>452.255</v>
      </c>
      <c r="Q39" s="303">
        <v>0.1</v>
      </c>
      <c r="R39" s="302">
        <v>0.15</v>
      </c>
      <c r="S39" s="304">
        <f t="shared" si="18"/>
        <v>452.505</v>
      </c>
      <c r="T39" s="305">
        <f t="shared" si="5"/>
        <v>0.0019720088667302556</v>
      </c>
      <c r="U39" s="306">
        <v>19.5</v>
      </c>
      <c r="V39" s="302">
        <v>86.78800000000001</v>
      </c>
      <c r="W39" s="303">
        <v>9.75</v>
      </c>
      <c r="X39" s="302">
        <v>182.10000000000002</v>
      </c>
      <c r="Y39" s="304">
        <f t="shared" si="19"/>
        <v>298.13800000000003</v>
      </c>
      <c r="Z39" s="308">
        <f t="shared" si="20"/>
        <v>0.5177702942932465</v>
      </c>
    </row>
    <row r="40" spans="1:26" ht="18.75" customHeight="1">
      <c r="A40" s="339" t="s">
        <v>464</v>
      </c>
      <c r="B40" s="340" t="s">
        <v>465</v>
      </c>
      <c r="C40" s="301">
        <v>0</v>
      </c>
      <c r="D40" s="302">
        <v>0</v>
      </c>
      <c r="E40" s="303">
        <v>27.04</v>
      </c>
      <c r="F40" s="302">
        <v>30.319000000000003</v>
      </c>
      <c r="G40" s="304">
        <f t="shared" si="15"/>
        <v>57.359</v>
      </c>
      <c r="H40" s="305">
        <f t="shared" si="1"/>
        <v>0.0017678291669307466</v>
      </c>
      <c r="I40" s="306">
        <v>2.6</v>
      </c>
      <c r="J40" s="302">
        <v>2.5</v>
      </c>
      <c r="K40" s="303">
        <v>4.106999999999999</v>
      </c>
      <c r="L40" s="302">
        <v>4.064</v>
      </c>
      <c r="M40" s="304">
        <f t="shared" si="16"/>
        <v>13.270999999999999</v>
      </c>
      <c r="N40" s="307">
        <f t="shared" si="17"/>
        <v>3.3221309622485125</v>
      </c>
      <c r="O40" s="301"/>
      <c r="P40" s="302"/>
      <c r="Q40" s="303">
        <v>173.79000000000005</v>
      </c>
      <c r="R40" s="302">
        <v>188.695</v>
      </c>
      <c r="S40" s="304">
        <f t="shared" si="18"/>
        <v>362.485</v>
      </c>
      <c r="T40" s="305">
        <f t="shared" si="5"/>
        <v>0.0015797032829619933</v>
      </c>
      <c r="U40" s="306">
        <v>2.6</v>
      </c>
      <c r="V40" s="302">
        <v>2.5</v>
      </c>
      <c r="W40" s="303">
        <v>32.891</v>
      </c>
      <c r="X40" s="302">
        <v>38.18499999999999</v>
      </c>
      <c r="Y40" s="304">
        <f t="shared" si="19"/>
        <v>76.17599999999999</v>
      </c>
      <c r="Z40" s="308">
        <f t="shared" si="20"/>
        <v>3.7585197437513136</v>
      </c>
    </row>
    <row r="41" spans="1:26" ht="18.75" customHeight="1">
      <c r="A41" s="339" t="s">
        <v>504</v>
      </c>
      <c r="B41" s="340" t="s">
        <v>504</v>
      </c>
      <c r="C41" s="301">
        <v>2.2</v>
      </c>
      <c r="D41" s="302">
        <v>41.169999999999995</v>
      </c>
      <c r="E41" s="303">
        <v>6.200999999999999</v>
      </c>
      <c r="F41" s="302">
        <v>7.672</v>
      </c>
      <c r="G41" s="304">
        <f t="shared" si="15"/>
        <v>57.242999999999995</v>
      </c>
      <c r="H41" s="305">
        <f t="shared" si="1"/>
        <v>0.0017642539968028856</v>
      </c>
      <c r="I41" s="306">
        <v>28.79</v>
      </c>
      <c r="J41" s="302">
        <v>55.50999999999999</v>
      </c>
      <c r="K41" s="303">
        <v>1.06</v>
      </c>
      <c r="L41" s="302">
        <v>1.555</v>
      </c>
      <c r="M41" s="304">
        <f t="shared" si="16"/>
        <v>86.91499999999999</v>
      </c>
      <c r="N41" s="307">
        <f t="shared" si="17"/>
        <v>-0.34139101420928497</v>
      </c>
      <c r="O41" s="301">
        <v>12.804999999999996</v>
      </c>
      <c r="P41" s="302">
        <v>221.13999999999996</v>
      </c>
      <c r="Q41" s="303">
        <v>47.01400000000001</v>
      </c>
      <c r="R41" s="302">
        <v>57.06300000000003</v>
      </c>
      <c r="S41" s="304">
        <f t="shared" si="18"/>
        <v>338.022</v>
      </c>
      <c r="T41" s="305">
        <f t="shared" si="5"/>
        <v>0.001473093957304106</v>
      </c>
      <c r="U41" s="306">
        <v>219.28999999999996</v>
      </c>
      <c r="V41" s="302">
        <v>385.2299999999999</v>
      </c>
      <c r="W41" s="303">
        <v>4.160000000000001</v>
      </c>
      <c r="X41" s="302">
        <v>7.134999999999998</v>
      </c>
      <c r="Y41" s="304">
        <f t="shared" si="19"/>
        <v>615.8149999999998</v>
      </c>
      <c r="Z41" s="308">
        <f t="shared" si="20"/>
        <v>-0.45109813823956857</v>
      </c>
    </row>
    <row r="42" spans="1:26" ht="18.75" customHeight="1">
      <c r="A42" s="339" t="s">
        <v>427</v>
      </c>
      <c r="B42" s="340" t="s">
        <v>427</v>
      </c>
      <c r="C42" s="301">
        <v>19.942</v>
      </c>
      <c r="D42" s="302">
        <v>30.445999999999998</v>
      </c>
      <c r="E42" s="303">
        <v>4.484999999999999</v>
      </c>
      <c r="F42" s="302">
        <v>2.317</v>
      </c>
      <c r="G42" s="304">
        <f t="shared" si="15"/>
        <v>57.19</v>
      </c>
      <c r="H42" s="305">
        <f t="shared" si="1"/>
        <v>0.0017626205138996389</v>
      </c>
      <c r="I42" s="306">
        <v>92.935</v>
      </c>
      <c r="J42" s="302">
        <v>116</v>
      </c>
      <c r="K42" s="303">
        <v>8.036000000000001</v>
      </c>
      <c r="L42" s="302">
        <v>5.987999999999999</v>
      </c>
      <c r="M42" s="304">
        <f t="shared" si="16"/>
        <v>222.959</v>
      </c>
      <c r="N42" s="307">
        <f t="shared" si="17"/>
        <v>-0.7434954408658094</v>
      </c>
      <c r="O42" s="301">
        <v>194.799</v>
      </c>
      <c r="P42" s="302">
        <v>283.27299999999997</v>
      </c>
      <c r="Q42" s="303">
        <v>34.231000000000016</v>
      </c>
      <c r="R42" s="302">
        <v>32.011</v>
      </c>
      <c r="S42" s="304">
        <f t="shared" si="18"/>
        <v>544.314</v>
      </c>
      <c r="T42" s="305">
        <f t="shared" si="5"/>
        <v>0.002372110881173495</v>
      </c>
      <c r="U42" s="306">
        <v>915.814</v>
      </c>
      <c r="V42" s="302">
        <v>1037.128</v>
      </c>
      <c r="W42" s="303">
        <v>53.26299999999999</v>
      </c>
      <c r="X42" s="302">
        <v>46.183000000000014</v>
      </c>
      <c r="Y42" s="304">
        <f t="shared" si="19"/>
        <v>2052.388</v>
      </c>
      <c r="Z42" s="308">
        <f t="shared" si="20"/>
        <v>-0.7347899130183961</v>
      </c>
    </row>
    <row r="43" spans="1:26" ht="18.75" customHeight="1">
      <c r="A43" s="339" t="s">
        <v>505</v>
      </c>
      <c r="B43" s="340" t="s">
        <v>506</v>
      </c>
      <c r="C43" s="301">
        <v>0</v>
      </c>
      <c r="D43" s="302">
        <v>0</v>
      </c>
      <c r="E43" s="303">
        <v>28.287999999999997</v>
      </c>
      <c r="F43" s="302">
        <v>27.85</v>
      </c>
      <c r="G43" s="304">
        <f t="shared" si="15"/>
        <v>56.138</v>
      </c>
      <c r="H43" s="305">
        <f t="shared" si="1"/>
        <v>0.001730197419291798</v>
      </c>
      <c r="I43" s="306"/>
      <c r="J43" s="302"/>
      <c r="K43" s="303">
        <v>0.14200000000000002</v>
      </c>
      <c r="L43" s="302">
        <v>0.1</v>
      </c>
      <c r="M43" s="304">
        <f t="shared" si="16"/>
        <v>0.24200000000000002</v>
      </c>
      <c r="N43" s="307">
        <f t="shared" si="17"/>
        <v>230.97520661157023</v>
      </c>
      <c r="O43" s="301">
        <v>0</v>
      </c>
      <c r="P43" s="302">
        <v>0</v>
      </c>
      <c r="Q43" s="303">
        <v>329.834</v>
      </c>
      <c r="R43" s="302">
        <v>319.16900000000004</v>
      </c>
      <c r="S43" s="304">
        <f t="shared" si="18"/>
        <v>649.003</v>
      </c>
      <c r="T43" s="305">
        <f t="shared" si="5"/>
        <v>0.0028283437100905763</v>
      </c>
      <c r="U43" s="306">
        <v>0</v>
      </c>
      <c r="V43" s="302">
        <v>0</v>
      </c>
      <c r="W43" s="303">
        <v>3.557</v>
      </c>
      <c r="X43" s="302">
        <v>1.4310000000000003</v>
      </c>
      <c r="Y43" s="304">
        <f t="shared" si="19"/>
        <v>4.988</v>
      </c>
      <c r="Z43" s="308" t="str">
        <f t="shared" si="20"/>
        <v>  *  </v>
      </c>
    </row>
    <row r="44" spans="1:26" ht="18.75" customHeight="1">
      <c r="A44" s="339" t="s">
        <v>507</v>
      </c>
      <c r="B44" s="340" t="s">
        <v>507</v>
      </c>
      <c r="C44" s="301">
        <v>12.850000000000001</v>
      </c>
      <c r="D44" s="302">
        <v>36.97</v>
      </c>
      <c r="E44" s="303">
        <v>0.619</v>
      </c>
      <c r="F44" s="302">
        <v>0.7230000000000001</v>
      </c>
      <c r="G44" s="304">
        <f t="shared" si="15"/>
        <v>51.162</v>
      </c>
      <c r="H44" s="305">
        <f t="shared" si="1"/>
        <v>0.0015768349489794253</v>
      </c>
      <c r="I44" s="306">
        <v>31.49</v>
      </c>
      <c r="J44" s="302">
        <v>43.980000000000004</v>
      </c>
      <c r="K44" s="303">
        <v>0.1</v>
      </c>
      <c r="L44" s="302">
        <v>0.5549999999999999</v>
      </c>
      <c r="M44" s="304">
        <f t="shared" si="16"/>
        <v>76.125</v>
      </c>
      <c r="N44" s="307">
        <f t="shared" si="17"/>
        <v>-0.32792118226600986</v>
      </c>
      <c r="O44" s="301">
        <v>58.45</v>
      </c>
      <c r="P44" s="302">
        <v>160.714</v>
      </c>
      <c r="Q44" s="303">
        <v>40.68299999999999</v>
      </c>
      <c r="R44" s="302">
        <v>155.053</v>
      </c>
      <c r="S44" s="304">
        <f t="shared" si="18"/>
        <v>414.9</v>
      </c>
      <c r="T44" s="305">
        <f t="shared" si="5"/>
        <v>0.0018081269351860932</v>
      </c>
      <c r="U44" s="306">
        <v>273.33</v>
      </c>
      <c r="V44" s="302">
        <v>352.632</v>
      </c>
      <c r="W44" s="303">
        <v>2.875</v>
      </c>
      <c r="X44" s="302">
        <v>5.260999999999999</v>
      </c>
      <c r="Y44" s="304">
        <f t="shared" si="19"/>
        <v>634.098</v>
      </c>
      <c r="Z44" s="308">
        <f t="shared" si="20"/>
        <v>-0.34568473642875386</v>
      </c>
    </row>
    <row r="45" spans="1:26" ht="18.75" customHeight="1">
      <c r="A45" s="339" t="s">
        <v>508</v>
      </c>
      <c r="B45" s="340" t="s">
        <v>508</v>
      </c>
      <c r="C45" s="301">
        <v>20.15</v>
      </c>
      <c r="D45" s="302">
        <v>24.886</v>
      </c>
      <c r="E45" s="303">
        <v>1.6469999999999998</v>
      </c>
      <c r="F45" s="302">
        <v>3.286</v>
      </c>
      <c r="G45" s="304">
        <f t="shared" si="15"/>
        <v>49.969</v>
      </c>
      <c r="H45" s="305">
        <f t="shared" si="1"/>
        <v>0.0015400661734403054</v>
      </c>
      <c r="I45" s="306">
        <v>25.633</v>
      </c>
      <c r="J45" s="302">
        <v>39.351</v>
      </c>
      <c r="K45" s="303">
        <v>0.49</v>
      </c>
      <c r="L45" s="302">
        <v>0.32</v>
      </c>
      <c r="M45" s="304">
        <f t="shared" si="16"/>
        <v>65.79399999999998</v>
      </c>
      <c r="N45" s="307">
        <f t="shared" si="17"/>
        <v>-0.24052345198650316</v>
      </c>
      <c r="O45" s="301">
        <v>146.11599999999999</v>
      </c>
      <c r="P45" s="302">
        <v>134.96099999999996</v>
      </c>
      <c r="Q45" s="303">
        <v>106.104</v>
      </c>
      <c r="R45" s="302">
        <v>36.928000000000004</v>
      </c>
      <c r="S45" s="304">
        <f t="shared" si="18"/>
        <v>424.1089999999999</v>
      </c>
      <c r="T45" s="305">
        <f t="shared" si="5"/>
        <v>0.0018482595959383916</v>
      </c>
      <c r="U45" s="306">
        <v>282.26500000000004</v>
      </c>
      <c r="V45" s="302">
        <v>305.72799999999995</v>
      </c>
      <c r="W45" s="303">
        <v>1.9890000000000003</v>
      </c>
      <c r="X45" s="302">
        <v>1.897</v>
      </c>
      <c r="Y45" s="304">
        <f t="shared" si="19"/>
        <v>591.879</v>
      </c>
      <c r="Z45" s="308">
        <f t="shared" si="20"/>
        <v>-0.2834532058072682</v>
      </c>
    </row>
    <row r="46" spans="1:26" ht="18.75" customHeight="1">
      <c r="A46" s="339" t="s">
        <v>458</v>
      </c>
      <c r="B46" s="340" t="s">
        <v>459</v>
      </c>
      <c r="C46" s="301">
        <v>7.77</v>
      </c>
      <c r="D46" s="302">
        <v>18.115</v>
      </c>
      <c r="E46" s="303">
        <v>7.887999999999998</v>
      </c>
      <c r="F46" s="302">
        <v>13.676999999999998</v>
      </c>
      <c r="G46" s="304">
        <f t="shared" si="15"/>
        <v>47.449999999999996</v>
      </c>
      <c r="H46" s="305">
        <f t="shared" si="1"/>
        <v>0.00146242950488788</v>
      </c>
      <c r="I46" s="306">
        <v>17.5</v>
      </c>
      <c r="J46" s="302">
        <v>17.656</v>
      </c>
      <c r="K46" s="303">
        <v>9.25</v>
      </c>
      <c r="L46" s="302">
        <v>17.348</v>
      </c>
      <c r="M46" s="304">
        <f t="shared" si="16"/>
        <v>61.754</v>
      </c>
      <c r="N46" s="307">
        <f t="shared" si="17"/>
        <v>-0.2316287204067753</v>
      </c>
      <c r="O46" s="301">
        <v>69.491</v>
      </c>
      <c r="P46" s="302">
        <v>123.253</v>
      </c>
      <c r="Q46" s="303">
        <v>47.10200000000002</v>
      </c>
      <c r="R46" s="302">
        <v>106.27799999999995</v>
      </c>
      <c r="S46" s="304">
        <f t="shared" si="18"/>
        <v>346.12399999999997</v>
      </c>
      <c r="T46" s="305">
        <f t="shared" si="5"/>
        <v>0.0015084023314397477</v>
      </c>
      <c r="U46" s="306">
        <v>68.22</v>
      </c>
      <c r="V46" s="302">
        <v>76.606</v>
      </c>
      <c r="W46" s="303">
        <v>63.03399999999999</v>
      </c>
      <c r="X46" s="302">
        <v>136.313</v>
      </c>
      <c r="Y46" s="304">
        <f t="shared" si="19"/>
        <v>344.173</v>
      </c>
      <c r="Z46" s="308">
        <f t="shared" si="20"/>
        <v>0.005668660818832327</v>
      </c>
    </row>
    <row r="47" spans="1:26" ht="18.75" customHeight="1">
      <c r="A47" s="339" t="s">
        <v>452</v>
      </c>
      <c r="B47" s="340" t="s">
        <v>453</v>
      </c>
      <c r="C47" s="301">
        <v>5.025</v>
      </c>
      <c r="D47" s="302">
        <v>4.524</v>
      </c>
      <c r="E47" s="303">
        <v>11.495000000000001</v>
      </c>
      <c r="F47" s="302">
        <v>16.504</v>
      </c>
      <c r="G47" s="304">
        <f t="shared" si="15"/>
        <v>37.548</v>
      </c>
      <c r="H47" s="305">
        <f t="shared" si="1"/>
        <v>0.0011572455858699711</v>
      </c>
      <c r="I47" s="306">
        <v>5.517</v>
      </c>
      <c r="J47" s="302">
        <v>4.8309999999999995</v>
      </c>
      <c r="K47" s="303">
        <v>15.614</v>
      </c>
      <c r="L47" s="302">
        <v>15.314</v>
      </c>
      <c r="M47" s="304">
        <f t="shared" si="16"/>
        <v>41.275999999999996</v>
      </c>
      <c r="N47" s="307">
        <f t="shared" si="17"/>
        <v>-0.09031882934392854</v>
      </c>
      <c r="O47" s="301">
        <v>39.279999999999994</v>
      </c>
      <c r="P47" s="302">
        <v>37.871</v>
      </c>
      <c r="Q47" s="303">
        <v>88.90500000000002</v>
      </c>
      <c r="R47" s="302">
        <v>113.51599999999998</v>
      </c>
      <c r="S47" s="304">
        <f t="shared" si="18"/>
        <v>279.572</v>
      </c>
      <c r="T47" s="305">
        <f t="shared" si="5"/>
        <v>0.0012183698807516183</v>
      </c>
      <c r="U47" s="306">
        <v>38.620000000000005</v>
      </c>
      <c r="V47" s="302">
        <v>36.958</v>
      </c>
      <c r="W47" s="303">
        <v>94.301</v>
      </c>
      <c r="X47" s="302">
        <v>113.87100000000001</v>
      </c>
      <c r="Y47" s="304">
        <f t="shared" si="19"/>
        <v>283.75</v>
      </c>
      <c r="Z47" s="308">
        <f t="shared" si="20"/>
        <v>-0.014724229074889905</v>
      </c>
    </row>
    <row r="48" spans="1:26" ht="18.75" customHeight="1">
      <c r="A48" s="339" t="s">
        <v>450</v>
      </c>
      <c r="B48" s="340" t="s">
        <v>451</v>
      </c>
      <c r="C48" s="301">
        <v>14.591999999999999</v>
      </c>
      <c r="D48" s="302">
        <v>19.593</v>
      </c>
      <c r="E48" s="303">
        <v>0.795</v>
      </c>
      <c r="F48" s="302">
        <v>0.615</v>
      </c>
      <c r="G48" s="304">
        <f t="shared" si="15"/>
        <v>35.595000000000006</v>
      </c>
      <c r="H48" s="305">
        <f t="shared" si="1"/>
        <v>0.001097053281906936</v>
      </c>
      <c r="I48" s="306">
        <v>15.182000000000002</v>
      </c>
      <c r="J48" s="302">
        <v>17.776999999999997</v>
      </c>
      <c r="K48" s="303">
        <v>1.014</v>
      </c>
      <c r="L48" s="302">
        <v>0.454</v>
      </c>
      <c r="M48" s="304">
        <f t="shared" si="16"/>
        <v>34.42700000000001</v>
      </c>
      <c r="N48" s="307">
        <f t="shared" si="17"/>
        <v>0.0339268597321869</v>
      </c>
      <c r="O48" s="301">
        <v>115.999</v>
      </c>
      <c r="P48" s="302">
        <v>142.67700000000002</v>
      </c>
      <c r="Q48" s="303">
        <v>6.8599999999999985</v>
      </c>
      <c r="R48" s="302">
        <v>4.723000000000001</v>
      </c>
      <c r="S48" s="304">
        <f t="shared" si="18"/>
        <v>270.25900000000007</v>
      </c>
      <c r="T48" s="305">
        <f t="shared" si="5"/>
        <v>0.0011777839898203387</v>
      </c>
      <c r="U48" s="306">
        <v>119.325</v>
      </c>
      <c r="V48" s="302">
        <v>138.13</v>
      </c>
      <c r="W48" s="303">
        <v>4.403</v>
      </c>
      <c r="X48" s="302">
        <v>8.625000000000002</v>
      </c>
      <c r="Y48" s="304">
        <f t="shared" si="19"/>
        <v>270.483</v>
      </c>
      <c r="Z48" s="308">
        <f t="shared" si="20"/>
        <v>-0.0008281481645794342</v>
      </c>
    </row>
    <row r="49" spans="1:26" ht="18.75" customHeight="1">
      <c r="A49" s="339" t="s">
        <v>448</v>
      </c>
      <c r="B49" s="340" t="s">
        <v>481</v>
      </c>
      <c r="C49" s="301">
        <v>5.118</v>
      </c>
      <c r="D49" s="302">
        <v>24.349</v>
      </c>
      <c r="E49" s="303">
        <v>0.053000000000000005</v>
      </c>
      <c r="F49" s="302">
        <v>0.16600000000000004</v>
      </c>
      <c r="G49" s="304">
        <f t="shared" si="15"/>
        <v>29.686</v>
      </c>
      <c r="H49" s="305">
        <f t="shared" si="1"/>
        <v>0.0009149353484109928</v>
      </c>
      <c r="I49" s="306">
        <v>0.261</v>
      </c>
      <c r="J49" s="302">
        <v>0.485</v>
      </c>
      <c r="K49" s="303">
        <v>0.07</v>
      </c>
      <c r="L49" s="302">
        <v>0.185</v>
      </c>
      <c r="M49" s="304">
        <f t="shared" si="16"/>
        <v>1.0010000000000001</v>
      </c>
      <c r="N49" s="307">
        <f t="shared" si="17"/>
        <v>28.656343656343655</v>
      </c>
      <c r="O49" s="301">
        <v>5.561</v>
      </c>
      <c r="P49" s="302">
        <v>26.751</v>
      </c>
      <c r="Q49" s="303">
        <v>3.229</v>
      </c>
      <c r="R49" s="302">
        <v>3.942</v>
      </c>
      <c r="S49" s="304">
        <f t="shared" si="18"/>
        <v>39.483</v>
      </c>
      <c r="T49" s="305">
        <f t="shared" si="5"/>
        <v>0.0001720662226607677</v>
      </c>
      <c r="U49" s="306">
        <v>2.132</v>
      </c>
      <c r="V49" s="302">
        <v>4.472000000000001</v>
      </c>
      <c r="W49" s="303">
        <v>1.1470000000000002</v>
      </c>
      <c r="X49" s="302">
        <v>1.654</v>
      </c>
      <c r="Y49" s="304">
        <f t="shared" si="19"/>
        <v>9.405000000000001</v>
      </c>
      <c r="Z49" s="308">
        <f t="shared" si="20"/>
        <v>3.1980861244019128</v>
      </c>
    </row>
    <row r="50" spans="1:26" ht="18.75" customHeight="1">
      <c r="A50" s="339" t="s">
        <v>454</v>
      </c>
      <c r="B50" s="340" t="s">
        <v>455</v>
      </c>
      <c r="C50" s="301">
        <v>25.926</v>
      </c>
      <c r="D50" s="302">
        <v>2.582</v>
      </c>
      <c r="E50" s="303">
        <v>0.1</v>
      </c>
      <c r="F50" s="302">
        <v>0.1</v>
      </c>
      <c r="G50" s="304">
        <f t="shared" si="15"/>
        <v>28.708000000000002</v>
      </c>
      <c r="H50" s="305">
        <f t="shared" si="1"/>
        <v>0.0008847929657812701</v>
      </c>
      <c r="I50" s="306">
        <v>39.51599999999999</v>
      </c>
      <c r="J50" s="302">
        <v>2.77</v>
      </c>
      <c r="K50" s="303">
        <v>0</v>
      </c>
      <c r="L50" s="302">
        <v>0</v>
      </c>
      <c r="M50" s="304">
        <f t="shared" si="16"/>
        <v>42.285999999999994</v>
      </c>
      <c r="N50" s="307">
        <f t="shared" si="17"/>
        <v>-0.32109918176228525</v>
      </c>
      <c r="O50" s="301">
        <v>350.61599999999993</v>
      </c>
      <c r="P50" s="302">
        <v>26.743</v>
      </c>
      <c r="Q50" s="303">
        <v>5.061999999999999</v>
      </c>
      <c r="R50" s="302">
        <v>4.1579999999999995</v>
      </c>
      <c r="S50" s="304">
        <f t="shared" si="18"/>
        <v>386.57899999999995</v>
      </c>
      <c r="T50" s="305">
        <f t="shared" si="5"/>
        <v>0.0016847045130809946</v>
      </c>
      <c r="U50" s="306">
        <v>299.01900000000006</v>
      </c>
      <c r="V50" s="302">
        <v>28.335999999999995</v>
      </c>
      <c r="W50" s="303">
        <v>2.7059999999999995</v>
      </c>
      <c r="X50" s="302">
        <v>7.88</v>
      </c>
      <c r="Y50" s="304">
        <f t="shared" si="19"/>
        <v>337.9410000000001</v>
      </c>
      <c r="Z50" s="308">
        <f t="shared" si="20"/>
        <v>0.1439245312051507</v>
      </c>
    </row>
    <row r="51" spans="1:26" ht="18.75" customHeight="1">
      <c r="A51" s="339" t="s">
        <v>509</v>
      </c>
      <c r="B51" s="340" t="s">
        <v>509</v>
      </c>
      <c r="C51" s="301">
        <v>0</v>
      </c>
      <c r="D51" s="302">
        <v>27.915</v>
      </c>
      <c r="E51" s="303">
        <v>0</v>
      </c>
      <c r="F51" s="302">
        <v>0</v>
      </c>
      <c r="G51" s="304">
        <f t="shared" si="15"/>
        <v>27.915</v>
      </c>
      <c r="H51" s="305">
        <f t="shared" si="1"/>
        <v>0.0008603523630968424</v>
      </c>
      <c r="I51" s="306">
        <v>0</v>
      </c>
      <c r="J51" s="302">
        <v>43.32</v>
      </c>
      <c r="K51" s="303"/>
      <c r="L51" s="302"/>
      <c r="M51" s="304">
        <f t="shared" si="16"/>
        <v>43.32</v>
      </c>
      <c r="N51" s="307">
        <f t="shared" si="17"/>
        <v>-0.35560941828254855</v>
      </c>
      <c r="O51" s="301">
        <v>0</v>
      </c>
      <c r="P51" s="302">
        <v>382.00100000000003</v>
      </c>
      <c r="Q51" s="303"/>
      <c r="R51" s="302"/>
      <c r="S51" s="304">
        <f t="shared" si="18"/>
        <v>382.00100000000003</v>
      </c>
      <c r="T51" s="305">
        <f t="shared" si="5"/>
        <v>0.001664753669240836</v>
      </c>
      <c r="U51" s="306">
        <v>0</v>
      </c>
      <c r="V51" s="302">
        <v>330.25</v>
      </c>
      <c r="W51" s="303"/>
      <c r="X51" s="302"/>
      <c r="Y51" s="304">
        <f t="shared" si="19"/>
        <v>330.25</v>
      </c>
      <c r="Z51" s="308">
        <f t="shared" si="20"/>
        <v>0.15670249810749448</v>
      </c>
    </row>
    <row r="52" spans="1:26" ht="18.75" customHeight="1">
      <c r="A52" s="339" t="s">
        <v>425</v>
      </c>
      <c r="B52" s="340" t="s">
        <v>426</v>
      </c>
      <c r="C52" s="301">
        <v>0.815</v>
      </c>
      <c r="D52" s="302">
        <v>0.707</v>
      </c>
      <c r="E52" s="303">
        <v>10.757</v>
      </c>
      <c r="F52" s="302">
        <v>15.579</v>
      </c>
      <c r="G52" s="304">
        <f t="shared" si="15"/>
        <v>27.858</v>
      </c>
      <c r="H52" s="305">
        <f t="shared" si="1"/>
        <v>0.0008585955984650489</v>
      </c>
      <c r="I52" s="306">
        <v>9.033</v>
      </c>
      <c r="J52" s="302">
        <v>22.042</v>
      </c>
      <c r="K52" s="303">
        <v>0</v>
      </c>
      <c r="L52" s="302">
        <v>0</v>
      </c>
      <c r="M52" s="304">
        <f t="shared" si="16"/>
        <v>31.075000000000003</v>
      </c>
      <c r="N52" s="307">
        <f t="shared" si="17"/>
        <v>-0.10352373290426398</v>
      </c>
      <c r="O52" s="301">
        <v>84.995</v>
      </c>
      <c r="P52" s="302">
        <v>55.498999999999995</v>
      </c>
      <c r="Q52" s="303">
        <v>20.225</v>
      </c>
      <c r="R52" s="302">
        <v>24.057</v>
      </c>
      <c r="S52" s="304">
        <f t="shared" si="18"/>
        <v>184.77599999999998</v>
      </c>
      <c r="T52" s="305">
        <f t="shared" si="5"/>
        <v>0.0008052505726101363</v>
      </c>
      <c r="U52" s="306">
        <v>153.497</v>
      </c>
      <c r="V52" s="302">
        <v>142.947</v>
      </c>
      <c r="W52" s="303">
        <v>5.601</v>
      </c>
      <c r="X52" s="302">
        <v>5.603</v>
      </c>
      <c r="Y52" s="304">
        <f t="shared" si="19"/>
        <v>307.648</v>
      </c>
      <c r="Z52" s="308">
        <f t="shared" si="20"/>
        <v>-0.3993915123777825</v>
      </c>
    </row>
    <row r="53" spans="1:26" ht="18.75" customHeight="1">
      <c r="A53" s="339" t="s">
        <v>432</v>
      </c>
      <c r="B53" s="340" t="s">
        <v>510</v>
      </c>
      <c r="C53" s="301">
        <v>9.559999999999999</v>
      </c>
      <c r="D53" s="302">
        <v>17.9</v>
      </c>
      <c r="E53" s="303">
        <v>0.1</v>
      </c>
      <c r="F53" s="302">
        <v>0.1</v>
      </c>
      <c r="G53" s="304">
        <f t="shared" si="15"/>
        <v>27.66</v>
      </c>
      <c r="H53" s="305">
        <f t="shared" si="1"/>
        <v>0.0008524931529019761</v>
      </c>
      <c r="I53" s="306">
        <v>10.514999999999999</v>
      </c>
      <c r="J53" s="302">
        <v>13.84</v>
      </c>
      <c r="K53" s="303">
        <v>0.458</v>
      </c>
      <c r="L53" s="302">
        <v>0.8</v>
      </c>
      <c r="M53" s="304">
        <f t="shared" si="16"/>
        <v>25.612999999999996</v>
      </c>
      <c r="N53" s="307">
        <f t="shared" si="17"/>
        <v>0.07992035294576993</v>
      </c>
      <c r="O53" s="301">
        <v>43.11</v>
      </c>
      <c r="P53" s="302">
        <v>62.68000000000001</v>
      </c>
      <c r="Q53" s="303">
        <v>0.71</v>
      </c>
      <c r="R53" s="302">
        <v>1.1700000000000002</v>
      </c>
      <c r="S53" s="304">
        <f t="shared" si="18"/>
        <v>107.67</v>
      </c>
      <c r="T53" s="305">
        <f t="shared" si="5"/>
        <v>0.00046922397472038243</v>
      </c>
      <c r="U53" s="306">
        <v>41.792</v>
      </c>
      <c r="V53" s="302">
        <v>56.93299999999999</v>
      </c>
      <c r="W53" s="303">
        <v>1.192</v>
      </c>
      <c r="X53" s="302">
        <v>2.544</v>
      </c>
      <c r="Y53" s="304">
        <f t="shared" si="19"/>
        <v>102.46099999999998</v>
      </c>
      <c r="Z53" s="308">
        <f t="shared" si="20"/>
        <v>0.05083885575975278</v>
      </c>
    </row>
    <row r="54" spans="1:26" ht="18.75" customHeight="1">
      <c r="A54" s="339" t="s">
        <v>488</v>
      </c>
      <c r="B54" s="340" t="s">
        <v>488</v>
      </c>
      <c r="C54" s="301">
        <v>9</v>
      </c>
      <c r="D54" s="302">
        <v>14.788</v>
      </c>
      <c r="E54" s="303">
        <v>0</v>
      </c>
      <c r="F54" s="302">
        <v>0.04</v>
      </c>
      <c r="G54" s="304">
        <f t="shared" si="15"/>
        <v>23.828</v>
      </c>
      <c r="H54" s="305">
        <f t="shared" si="1"/>
        <v>0.0007343892569540234</v>
      </c>
      <c r="I54" s="306">
        <v>9.209</v>
      </c>
      <c r="J54" s="302">
        <v>21.109</v>
      </c>
      <c r="K54" s="303">
        <v>0</v>
      </c>
      <c r="L54" s="302">
        <v>0.1</v>
      </c>
      <c r="M54" s="304">
        <f t="shared" si="16"/>
        <v>30.418000000000003</v>
      </c>
      <c r="N54" s="307">
        <f t="shared" si="17"/>
        <v>-0.21664803734630822</v>
      </c>
      <c r="O54" s="301">
        <v>40.687</v>
      </c>
      <c r="P54" s="302">
        <v>132.25499999999997</v>
      </c>
      <c r="Q54" s="303">
        <v>10.451999999999998</v>
      </c>
      <c r="R54" s="302">
        <v>22.327</v>
      </c>
      <c r="S54" s="304">
        <f t="shared" si="18"/>
        <v>205.72099999999995</v>
      </c>
      <c r="T54" s="305">
        <f t="shared" si="5"/>
        <v>0.0008965285158674818</v>
      </c>
      <c r="U54" s="306">
        <v>63.241</v>
      </c>
      <c r="V54" s="302">
        <v>148.74599999999998</v>
      </c>
      <c r="W54" s="303">
        <v>1.342</v>
      </c>
      <c r="X54" s="302">
        <v>1.46</v>
      </c>
      <c r="Y54" s="304">
        <f t="shared" si="19"/>
        <v>214.789</v>
      </c>
      <c r="Z54" s="308">
        <f t="shared" si="20"/>
        <v>-0.04221817690850105</v>
      </c>
    </row>
    <row r="55" spans="1:26" ht="18.75" customHeight="1">
      <c r="A55" s="339" t="s">
        <v>428</v>
      </c>
      <c r="B55" s="340" t="s">
        <v>429</v>
      </c>
      <c r="C55" s="301">
        <v>4.38</v>
      </c>
      <c r="D55" s="302">
        <v>16.715</v>
      </c>
      <c r="E55" s="303">
        <v>0.671</v>
      </c>
      <c r="F55" s="302">
        <v>1.591</v>
      </c>
      <c r="G55" s="304">
        <f t="shared" si="15"/>
        <v>23.357</v>
      </c>
      <c r="H55" s="305">
        <f t="shared" si="1"/>
        <v>0.0007198728334176231</v>
      </c>
      <c r="I55" s="306">
        <v>7.395</v>
      </c>
      <c r="J55" s="302">
        <v>17.981</v>
      </c>
      <c r="K55" s="303">
        <v>1.7400000000000002</v>
      </c>
      <c r="L55" s="302">
        <v>1.63</v>
      </c>
      <c r="M55" s="304">
        <f t="shared" si="16"/>
        <v>28.746</v>
      </c>
      <c r="N55" s="307" t="s">
        <v>45</v>
      </c>
      <c r="O55" s="301">
        <v>44.15</v>
      </c>
      <c r="P55" s="302">
        <v>114.32700000000001</v>
      </c>
      <c r="Q55" s="303">
        <v>4.736</v>
      </c>
      <c r="R55" s="302">
        <v>12.205</v>
      </c>
      <c r="S55" s="304">
        <f t="shared" si="18"/>
        <v>175.418</v>
      </c>
      <c r="T55" s="305">
        <f t="shared" si="5"/>
        <v>0.0007644685724667971</v>
      </c>
      <c r="U55" s="306">
        <v>72.88</v>
      </c>
      <c r="V55" s="302">
        <v>132.129</v>
      </c>
      <c r="W55" s="303">
        <v>13.842000000000004</v>
      </c>
      <c r="X55" s="302">
        <v>13.146</v>
      </c>
      <c r="Y55" s="304">
        <f t="shared" si="19"/>
        <v>231.997</v>
      </c>
      <c r="Z55" s="308">
        <f t="shared" si="20"/>
        <v>-0.24387815359681375</v>
      </c>
    </row>
    <row r="56" spans="1:26" ht="18.75" customHeight="1">
      <c r="A56" s="339" t="s">
        <v>511</v>
      </c>
      <c r="B56" s="340" t="s">
        <v>511</v>
      </c>
      <c r="C56" s="301">
        <v>5.97</v>
      </c>
      <c r="D56" s="302">
        <v>15.89</v>
      </c>
      <c r="E56" s="303">
        <v>0.4</v>
      </c>
      <c r="F56" s="302">
        <v>0.8</v>
      </c>
      <c r="G56" s="304">
        <f t="shared" si="15"/>
        <v>23.06</v>
      </c>
      <c r="H56" s="305">
        <f t="shared" si="1"/>
        <v>0.000710719165073014</v>
      </c>
      <c r="I56" s="306"/>
      <c r="J56" s="302"/>
      <c r="K56" s="303">
        <v>1.025</v>
      </c>
      <c r="L56" s="302">
        <v>5.998</v>
      </c>
      <c r="M56" s="304">
        <f t="shared" si="16"/>
        <v>7.023</v>
      </c>
      <c r="N56" s="307">
        <f t="shared" si="17"/>
        <v>2.283497081019507</v>
      </c>
      <c r="O56" s="301">
        <v>49.50999999999999</v>
      </c>
      <c r="P56" s="302">
        <v>108.76299999999998</v>
      </c>
      <c r="Q56" s="303">
        <v>7.835000000000001</v>
      </c>
      <c r="R56" s="302">
        <v>33.166999999999994</v>
      </c>
      <c r="S56" s="304">
        <f t="shared" si="18"/>
        <v>199.27499999999998</v>
      </c>
      <c r="T56" s="305">
        <f t="shared" si="5"/>
        <v>0.0008684369607356198</v>
      </c>
      <c r="U56" s="306">
        <v>0.42</v>
      </c>
      <c r="V56" s="302">
        <v>2.44</v>
      </c>
      <c r="W56" s="303">
        <v>9.869</v>
      </c>
      <c r="X56" s="302">
        <v>37.249</v>
      </c>
      <c r="Y56" s="304">
        <f t="shared" si="19"/>
        <v>49.978</v>
      </c>
      <c r="Z56" s="308">
        <f t="shared" si="20"/>
        <v>2.9872543919324497</v>
      </c>
    </row>
    <row r="57" spans="1:26" ht="18.75" customHeight="1">
      <c r="A57" s="339" t="s">
        <v>473</v>
      </c>
      <c r="B57" s="340" t="s">
        <v>474</v>
      </c>
      <c r="C57" s="301">
        <v>0</v>
      </c>
      <c r="D57" s="302">
        <v>9.856</v>
      </c>
      <c r="E57" s="303">
        <v>5.976999999999999</v>
      </c>
      <c r="F57" s="302">
        <v>5.257</v>
      </c>
      <c r="G57" s="304">
        <f t="shared" si="15"/>
        <v>21.089999999999996</v>
      </c>
      <c r="H57" s="305">
        <f t="shared" si="1"/>
        <v>0.0006500029137636542</v>
      </c>
      <c r="I57" s="306">
        <v>0.131</v>
      </c>
      <c r="J57" s="302">
        <v>32.739</v>
      </c>
      <c r="K57" s="303">
        <v>2.058</v>
      </c>
      <c r="L57" s="302">
        <v>2.682</v>
      </c>
      <c r="M57" s="304">
        <f t="shared" si="16"/>
        <v>37.61</v>
      </c>
      <c r="N57" s="307">
        <f t="shared" si="17"/>
        <v>-0.4392448816804042</v>
      </c>
      <c r="O57" s="301">
        <v>1.183</v>
      </c>
      <c r="P57" s="302">
        <v>60.54900000000001</v>
      </c>
      <c r="Q57" s="303">
        <v>25.093000000000004</v>
      </c>
      <c r="R57" s="302">
        <v>27.589000000000006</v>
      </c>
      <c r="S57" s="304">
        <f t="shared" si="18"/>
        <v>114.41400000000002</v>
      </c>
      <c r="T57" s="305">
        <f t="shared" si="5"/>
        <v>0.0004986142086343256</v>
      </c>
      <c r="U57" s="306">
        <v>8.819</v>
      </c>
      <c r="V57" s="302">
        <v>107.329</v>
      </c>
      <c r="W57" s="303">
        <v>26.726</v>
      </c>
      <c r="X57" s="302">
        <v>29.785999999999994</v>
      </c>
      <c r="Y57" s="304">
        <f t="shared" si="19"/>
        <v>172.66</v>
      </c>
      <c r="Z57" s="308">
        <f t="shared" si="20"/>
        <v>-0.3373450712382716</v>
      </c>
    </row>
    <row r="58" spans="1:26" ht="18.75" customHeight="1">
      <c r="A58" s="339" t="s">
        <v>51</v>
      </c>
      <c r="B58" s="340" t="s">
        <v>51</v>
      </c>
      <c r="C58" s="301">
        <v>51.010999999999996</v>
      </c>
      <c r="D58" s="302">
        <v>125.55600000000003</v>
      </c>
      <c r="E58" s="303">
        <v>71.203</v>
      </c>
      <c r="F58" s="302">
        <v>108.79820000000004</v>
      </c>
      <c r="G58" s="304">
        <f t="shared" si="15"/>
        <v>356.56820000000005</v>
      </c>
      <c r="H58" s="305">
        <f t="shared" si="1"/>
        <v>0.010989586010216285</v>
      </c>
      <c r="I58" s="306">
        <v>96.11999999999999</v>
      </c>
      <c r="J58" s="302">
        <v>133.08499999999998</v>
      </c>
      <c r="K58" s="303">
        <v>70.10600000000004</v>
      </c>
      <c r="L58" s="302">
        <v>107.14400000000003</v>
      </c>
      <c r="M58" s="304">
        <f t="shared" si="16"/>
        <v>406.45500000000004</v>
      </c>
      <c r="N58" s="307">
        <f t="shared" si="17"/>
        <v>-0.12273634227651276</v>
      </c>
      <c r="O58" s="301">
        <v>432.8999999999999</v>
      </c>
      <c r="P58" s="302">
        <v>787.55</v>
      </c>
      <c r="Q58" s="303">
        <v>604.5149999999999</v>
      </c>
      <c r="R58" s="302">
        <v>860.6192000000004</v>
      </c>
      <c r="S58" s="304">
        <f t="shared" si="18"/>
        <v>2685.5842000000002</v>
      </c>
      <c r="T58" s="305">
        <f t="shared" si="5"/>
        <v>0.011703728919571455</v>
      </c>
      <c r="U58" s="306">
        <v>551.9309999999998</v>
      </c>
      <c r="V58" s="302">
        <v>1047.2599999999998</v>
      </c>
      <c r="W58" s="303">
        <v>647.8839999999996</v>
      </c>
      <c r="X58" s="302">
        <v>1108.833</v>
      </c>
      <c r="Y58" s="304">
        <f t="shared" si="19"/>
        <v>3355.907999999999</v>
      </c>
      <c r="Z58" s="308">
        <f t="shared" si="20"/>
        <v>-0.1997443910858101</v>
      </c>
    </row>
    <row r="59" spans="1:2" ht="9" customHeight="1">
      <c r="A59" s="80"/>
      <c r="B59" s="80"/>
    </row>
    <row r="60" spans="1:2" ht="15">
      <c r="A60" s="80" t="s">
        <v>137</v>
      </c>
      <c r="B60" s="80"/>
    </row>
    <row r="61" spans="1:3" ht="14.25">
      <c r="A61" s="189" t="s">
        <v>120</v>
      </c>
      <c r="B61" s="190"/>
      <c r="C61" s="190"/>
    </row>
  </sheetData>
  <sheetProtection/>
  <mergeCells count="26">
    <mergeCell ref="A3:Z3"/>
    <mergeCell ref="A4:Z4"/>
    <mergeCell ref="A5:A8"/>
    <mergeCell ref="B5:B8"/>
    <mergeCell ref="C5:N5"/>
    <mergeCell ref="O5:Z5"/>
    <mergeCell ref="C6:G6"/>
    <mergeCell ref="H6:H8"/>
    <mergeCell ref="I6:M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S7:S8"/>
    <mergeCell ref="U7:V7"/>
    <mergeCell ref="W7:X7"/>
    <mergeCell ref="N6:N8"/>
    <mergeCell ref="O6:S6"/>
    <mergeCell ref="T6:T8"/>
    <mergeCell ref="U6:Y6"/>
  </mergeCells>
  <conditionalFormatting sqref="Z59:Z65536 N59:N65536 Z3 N3 N5:N8 Z5:Z8">
    <cfRule type="cellIs" priority="3" dxfId="95" operator="lessThan" stopIfTrue="1">
      <formula>0</formula>
    </cfRule>
  </conditionalFormatting>
  <conditionalFormatting sqref="Z9:Z58 N9:N58">
    <cfRule type="cellIs" priority="4" dxfId="95" operator="lessThan" stopIfTrue="1">
      <formula>0</formula>
    </cfRule>
    <cfRule type="cellIs" priority="5" dxfId="97" operator="greaterThanOrEqual" stopIfTrue="1">
      <formula>0</formula>
    </cfRule>
  </conditionalFormatting>
  <conditionalFormatting sqref="H6:H8">
    <cfRule type="cellIs" priority="2" dxfId="95" operator="lessThan" stopIfTrue="1">
      <formula>0</formula>
    </cfRule>
  </conditionalFormatting>
  <conditionalFormatting sqref="T6:T8">
    <cfRule type="cellIs" priority="1" dxfId="95" operator="lessThan" stopIfTrue="1">
      <formula>0</formula>
    </cfRule>
  </conditionalFormatting>
  <hyperlinks>
    <hyperlink ref="W1:X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AA24"/>
  <sheetViews>
    <sheetView showGridLines="0" zoomScale="76" zoomScaleNormal="76" zoomScalePageLayoutView="0" workbookViewId="0" topLeftCell="A1">
      <selection activeCell="P19" sqref="P19"/>
    </sheetView>
  </sheetViews>
  <sheetFormatPr defaultColWidth="8.00390625" defaultRowHeight="15"/>
  <cols>
    <col min="1" max="1" width="25.421875" style="79" customWidth="1"/>
    <col min="2" max="2" width="38.140625" style="79" customWidth="1"/>
    <col min="3" max="3" width="11.00390625" style="79" customWidth="1"/>
    <col min="4" max="4" width="12.421875" style="79" bestFit="1" customWidth="1"/>
    <col min="5" max="5" width="9.140625" style="79" customWidth="1"/>
    <col min="6" max="6" width="12.28125" style="79" customWidth="1"/>
    <col min="7" max="7" width="13.140625" style="79" customWidth="1"/>
    <col min="8" max="8" width="10.7109375" style="79" customWidth="1"/>
    <col min="9" max="10" width="11.57421875" style="79" bestFit="1" customWidth="1"/>
    <col min="11" max="11" width="9.00390625" style="79" bestFit="1" customWidth="1"/>
    <col min="12" max="12" width="12.421875" style="79" customWidth="1"/>
    <col min="13" max="13" width="11.57421875" style="79" bestFit="1" customWidth="1"/>
    <col min="14" max="14" width="9.421875" style="79" customWidth="1"/>
    <col min="15" max="15" width="11.57421875" style="79" bestFit="1" customWidth="1"/>
    <col min="16" max="16" width="12.421875" style="79" bestFit="1" customWidth="1"/>
    <col min="17" max="17" width="9.421875" style="79" customWidth="1"/>
    <col min="18" max="18" width="12.421875" style="79" customWidth="1"/>
    <col min="19" max="19" width="11.8515625" style="79" customWidth="1"/>
    <col min="20" max="20" width="10.140625" style="79" customWidth="1"/>
    <col min="21" max="22" width="11.57421875" style="79" bestFit="1" customWidth="1"/>
    <col min="23" max="23" width="10.28125" style="79" customWidth="1"/>
    <col min="24" max="24" width="11.28125" style="79" customWidth="1"/>
    <col min="25" max="25" width="11.57421875" style="79" bestFit="1" customWidth="1"/>
    <col min="26" max="26" width="9.8515625" style="79" bestFit="1" customWidth="1"/>
    <col min="27" max="16384" width="8.00390625" style="79" customWidth="1"/>
  </cols>
  <sheetData>
    <row r="1" spans="1:2" ht="21" thickBot="1">
      <c r="A1" s="242" t="s">
        <v>26</v>
      </c>
      <c r="B1" s="241"/>
    </row>
    <row r="2" spans="24:27" ht="18">
      <c r="X2" s="246"/>
      <c r="Y2" s="247"/>
      <c r="Z2" s="247"/>
      <c r="AA2" s="246"/>
    </row>
    <row r="3" spans="1:27" ht="18">
      <c r="A3" s="189" t="s">
        <v>118</v>
      </c>
      <c r="B3" s="190"/>
      <c r="C3" s="190"/>
      <c r="X3" s="246"/>
      <c r="Y3" s="247"/>
      <c r="Z3" s="247"/>
      <c r="AA3" s="246"/>
    </row>
    <row r="4" ht="5.25" customHeight="1" thickBot="1"/>
    <row r="5" spans="1:26" ht="24.75" customHeight="1" thickTop="1">
      <c r="A5" s="586" t="s">
        <v>121</v>
      </c>
      <c r="B5" s="587"/>
      <c r="C5" s="587"/>
      <c r="D5" s="587"/>
      <c r="E5" s="587"/>
      <c r="F5" s="587"/>
      <c r="G5" s="587"/>
      <c r="H5" s="587"/>
      <c r="I5" s="587"/>
      <c r="J5" s="587"/>
      <c r="K5" s="587"/>
      <c r="L5" s="587"/>
      <c r="M5" s="587"/>
      <c r="N5" s="587"/>
      <c r="O5" s="587"/>
      <c r="P5" s="587"/>
      <c r="Q5" s="587"/>
      <c r="R5" s="587"/>
      <c r="S5" s="587"/>
      <c r="T5" s="587"/>
      <c r="U5" s="587"/>
      <c r="V5" s="587"/>
      <c r="W5" s="587"/>
      <c r="X5" s="587"/>
      <c r="Y5" s="587"/>
      <c r="Z5" s="588"/>
    </row>
    <row r="6" spans="1:26" ht="21" customHeight="1" thickBot="1">
      <c r="A6" s="598" t="s">
        <v>42</v>
      </c>
      <c r="B6" s="599"/>
      <c r="C6" s="599"/>
      <c r="D6" s="599"/>
      <c r="E6" s="599"/>
      <c r="F6" s="599"/>
      <c r="G6" s="599"/>
      <c r="H6" s="599"/>
      <c r="I6" s="599"/>
      <c r="J6" s="599"/>
      <c r="K6" s="599"/>
      <c r="L6" s="599"/>
      <c r="M6" s="599"/>
      <c r="N6" s="599"/>
      <c r="O6" s="599"/>
      <c r="P6" s="599"/>
      <c r="Q6" s="599"/>
      <c r="R6" s="599"/>
      <c r="S6" s="599"/>
      <c r="T6" s="599"/>
      <c r="U6" s="599"/>
      <c r="V6" s="599"/>
      <c r="W6" s="599"/>
      <c r="X6" s="599"/>
      <c r="Y6" s="599"/>
      <c r="Z6" s="600"/>
    </row>
    <row r="7" spans="1:26" s="98" customFormat="1" ht="19.5" customHeight="1" thickBot="1" thickTop="1">
      <c r="A7" s="665" t="s">
        <v>116</v>
      </c>
      <c r="B7" s="665" t="s">
        <v>117</v>
      </c>
      <c r="C7" s="575" t="s">
        <v>34</v>
      </c>
      <c r="D7" s="576"/>
      <c r="E7" s="576"/>
      <c r="F7" s="576"/>
      <c r="G7" s="576"/>
      <c r="H7" s="576"/>
      <c r="I7" s="576"/>
      <c r="J7" s="576"/>
      <c r="K7" s="577"/>
      <c r="L7" s="577"/>
      <c r="M7" s="577"/>
      <c r="N7" s="578"/>
      <c r="O7" s="579" t="s">
        <v>33</v>
      </c>
      <c r="P7" s="576"/>
      <c r="Q7" s="576"/>
      <c r="R7" s="576"/>
      <c r="S7" s="576"/>
      <c r="T7" s="576"/>
      <c r="U7" s="576"/>
      <c r="V7" s="576"/>
      <c r="W7" s="576"/>
      <c r="X7" s="576"/>
      <c r="Y7" s="576"/>
      <c r="Z7" s="578"/>
    </row>
    <row r="8" spans="1:26" s="97" customFormat="1" ht="26.25" customHeight="1" thickBot="1">
      <c r="A8" s="666"/>
      <c r="B8" s="666"/>
      <c r="C8" s="676" t="s">
        <v>155</v>
      </c>
      <c r="D8" s="670"/>
      <c r="E8" s="670"/>
      <c r="F8" s="670"/>
      <c r="G8" s="671"/>
      <c r="H8" s="572" t="s">
        <v>32</v>
      </c>
      <c r="I8" s="676" t="s">
        <v>156</v>
      </c>
      <c r="J8" s="670"/>
      <c r="K8" s="670"/>
      <c r="L8" s="670"/>
      <c r="M8" s="671"/>
      <c r="N8" s="572" t="s">
        <v>31</v>
      </c>
      <c r="O8" s="669" t="s">
        <v>157</v>
      </c>
      <c r="P8" s="670"/>
      <c r="Q8" s="670"/>
      <c r="R8" s="670"/>
      <c r="S8" s="671"/>
      <c r="T8" s="572" t="s">
        <v>32</v>
      </c>
      <c r="U8" s="669" t="s">
        <v>158</v>
      </c>
      <c r="V8" s="670"/>
      <c r="W8" s="670"/>
      <c r="X8" s="670"/>
      <c r="Y8" s="671"/>
      <c r="Z8" s="572" t="s">
        <v>31</v>
      </c>
    </row>
    <row r="9" spans="1:26" s="92" customFormat="1" ht="26.25" customHeight="1">
      <c r="A9" s="667"/>
      <c r="B9" s="667"/>
      <c r="C9" s="595" t="s">
        <v>20</v>
      </c>
      <c r="D9" s="596"/>
      <c r="E9" s="593" t="s">
        <v>19</v>
      </c>
      <c r="F9" s="594"/>
      <c r="G9" s="580" t="s">
        <v>15</v>
      </c>
      <c r="H9" s="573"/>
      <c r="I9" s="595" t="s">
        <v>20</v>
      </c>
      <c r="J9" s="596"/>
      <c r="K9" s="593" t="s">
        <v>19</v>
      </c>
      <c r="L9" s="594"/>
      <c r="M9" s="580" t="s">
        <v>15</v>
      </c>
      <c r="N9" s="573"/>
      <c r="O9" s="596" t="s">
        <v>20</v>
      </c>
      <c r="P9" s="596"/>
      <c r="Q9" s="601" t="s">
        <v>19</v>
      </c>
      <c r="R9" s="596"/>
      <c r="S9" s="580" t="s">
        <v>15</v>
      </c>
      <c r="T9" s="573"/>
      <c r="U9" s="602" t="s">
        <v>20</v>
      </c>
      <c r="V9" s="594"/>
      <c r="W9" s="593" t="s">
        <v>19</v>
      </c>
      <c r="X9" s="597"/>
      <c r="Y9" s="580" t="s">
        <v>15</v>
      </c>
      <c r="Z9" s="573"/>
    </row>
    <row r="10" spans="1:26" s="92" customFormat="1" ht="31.5" thickBot="1">
      <c r="A10" s="668"/>
      <c r="B10" s="668"/>
      <c r="C10" s="95" t="s">
        <v>17</v>
      </c>
      <c r="D10" s="93" t="s">
        <v>16</v>
      </c>
      <c r="E10" s="94" t="s">
        <v>17</v>
      </c>
      <c r="F10" s="93" t="s">
        <v>16</v>
      </c>
      <c r="G10" s="581"/>
      <c r="H10" s="574"/>
      <c r="I10" s="95" t="s">
        <v>17</v>
      </c>
      <c r="J10" s="93" t="s">
        <v>16</v>
      </c>
      <c r="K10" s="94" t="s">
        <v>17</v>
      </c>
      <c r="L10" s="93" t="s">
        <v>16</v>
      </c>
      <c r="M10" s="581"/>
      <c r="N10" s="574"/>
      <c r="O10" s="96" t="s">
        <v>17</v>
      </c>
      <c r="P10" s="93" t="s">
        <v>16</v>
      </c>
      <c r="Q10" s="94" t="s">
        <v>17</v>
      </c>
      <c r="R10" s="93" t="s">
        <v>16</v>
      </c>
      <c r="S10" s="581"/>
      <c r="T10" s="574"/>
      <c r="U10" s="95" t="s">
        <v>17</v>
      </c>
      <c r="V10" s="93" t="s">
        <v>16</v>
      </c>
      <c r="W10" s="94" t="s">
        <v>17</v>
      </c>
      <c r="X10" s="93" t="s">
        <v>16</v>
      </c>
      <c r="Y10" s="581"/>
      <c r="Z10" s="574"/>
    </row>
    <row r="11" spans="1:26" s="716" customFormat="1" ht="18" customHeight="1" thickBot="1" thickTop="1">
      <c r="A11" s="726" t="s">
        <v>22</v>
      </c>
      <c r="B11" s="727"/>
      <c r="C11" s="728">
        <f>SUM(C12:C22)</f>
        <v>551803</v>
      </c>
      <c r="D11" s="729">
        <f>SUM(D12:D22)</f>
        <v>544738</v>
      </c>
      <c r="E11" s="730">
        <f>SUM(E12:E22)</f>
        <v>2006</v>
      </c>
      <c r="F11" s="729">
        <f>SUM(F12:F22)</f>
        <v>1393</v>
      </c>
      <c r="G11" s="731">
        <f aca="true" t="shared" si="0" ref="G11:G19">SUM(C11:F11)</f>
        <v>1099940</v>
      </c>
      <c r="H11" s="732">
        <f aca="true" t="shared" si="1" ref="H11:H22">G11/$G$11</f>
        <v>1</v>
      </c>
      <c r="I11" s="733">
        <f>SUM(I12:I22)</f>
        <v>551517</v>
      </c>
      <c r="J11" s="729">
        <f>SUM(J12:J22)</f>
        <v>516722</v>
      </c>
      <c r="K11" s="730">
        <f>SUM(K12:K22)</f>
        <v>585</v>
      </c>
      <c r="L11" s="729">
        <f>SUM(L12:L22)</f>
        <v>437</v>
      </c>
      <c r="M11" s="731">
        <f aca="true" t="shared" si="2" ref="M11:M22">SUM(I11:L11)</f>
        <v>1069261</v>
      </c>
      <c r="N11" s="734">
        <f aca="true" t="shared" si="3" ref="N11:N19">IF(ISERROR(G11/M11-1),"         /0",(G11/M11-1))</f>
        <v>0.028691778714457827</v>
      </c>
      <c r="O11" s="735">
        <f>SUM(O12:O22)</f>
        <v>4071879</v>
      </c>
      <c r="P11" s="729">
        <f>SUM(P12:P22)</f>
        <v>4016012</v>
      </c>
      <c r="Q11" s="730">
        <f>SUM(Q12:Q22)</f>
        <v>10874</v>
      </c>
      <c r="R11" s="729">
        <f>SUM(R12:R22)</f>
        <v>11422</v>
      </c>
      <c r="S11" s="731">
        <f aca="true" t="shared" si="4" ref="S11:S19">SUM(O11:R11)</f>
        <v>8110187</v>
      </c>
      <c r="T11" s="732">
        <f aca="true" t="shared" si="5" ref="T11:T22">S11/$S$11</f>
        <v>1</v>
      </c>
      <c r="U11" s="733">
        <f>SUM(U12:U22)</f>
        <v>3954681</v>
      </c>
      <c r="V11" s="729">
        <f>SUM(V12:V22)</f>
        <v>3794435</v>
      </c>
      <c r="W11" s="730">
        <f>SUM(W12:W22)</f>
        <v>17122</v>
      </c>
      <c r="X11" s="729">
        <f>SUM(X12:X22)</f>
        <v>12248</v>
      </c>
      <c r="Y11" s="731">
        <f aca="true" t="shared" si="6" ref="Y11:Y19">SUM(U11:X11)</f>
        <v>7778486</v>
      </c>
      <c r="Z11" s="736">
        <f>IF(ISERROR(S11/Y11-1),"         /0",(S11/Y11-1))</f>
        <v>0.04264338844345805</v>
      </c>
    </row>
    <row r="12" spans="1:26" ht="21" customHeight="1" thickTop="1">
      <c r="A12" s="329" t="s">
        <v>397</v>
      </c>
      <c r="B12" s="330" t="s">
        <v>398</v>
      </c>
      <c r="C12" s="331">
        <v>351615</v>
      </c>
      <c r="D12" s="332">
        <v>361551</v>
      </c>
      <c r="E12" s="333">
        <v>819</v>
      </c>
      <c r="F12" s="332">
        <v>467</v>
      </c>
      <c r="G12" s="334">
        <f t="shared" si="0"/>
        <v>714452</v>
      </c>
      <c r="H12" s="335">
        <f t="shared" si="1"/>
        <v>0.6495372474862265</v>
      </c>
      <c r="I12" s="336">
        <v>346051</v>
      </c>
      <c r="J12" s="332">
        <v>336220</v>
      </c>
      <c r="K12" s="333">
        <v>383</v>
      </c>
      <c r="L12" s="332">
        <v>204</v>
      </c>
      <c r="M12" s="334">
        <f t="shared" si="2"/>
        <v>682858</v>
      </c>
      <c r="N12" s="337">
        <f t="shared" si="3"/>
        <v>0.04626730594062023</v>
      </c>
      <c r="O12" s="331">
        <v>2621599</v>
      </c>
      <c r="P12" s="332">
        <v>2666051</v>
      </c>
      <c r="Q12" s="333">
        <v>6932</v>
      </c>
      <c r="R12" s="332">
        <v>6892</v>
      </c>
      <c r="S12" s="334">
        <f t="shared" si="4"/>
        <v>5301474</v>
      </c>
      <c r="T12" s="335">
        <f t="shared" si="5"/>
        <v>0.6536808584068406</v>
      </c>
      <c r="U12" s="336">
        <v>2528808</v>
      </c>
      <c r="V12" s="332">
        <v>2477289</v>
      </c>
      <c r="W12" s="333">
        <v>6575</v>
      </c>
      <c r="X12" s="332">
        <v>6801</v>
      </c>
      <c r="Y12" s="334">
        <f t="shared" si="6"/>
        <v>5019473</v>
      </c>
      <c r="Z12" s="338">
        <f aca="true" t="shared" si="7" ref="Z12:Z19">IF(ISERROR(S12/Y12-1),"         /0",IF(S12/Y12&gt;5,"  *  ",(S12/Y12-1)))</f>
        <v>0.056181395935390066</v>
      </c>
    </row>
    <row r="13" spans="1:26" ht="21" customHeight="1">
      <c r="A13" s="339" t="s">
        <v>399</v>
      </c>
      <c r="B13" s="340" t="s">
        <v>400</v>
      </c>
      <c r="C13" s="301">
        <v>74124</v>
      </c>
      <c r="D13" s="302">
        <v>67510</v>
      </c>
      <c r="E13" s="303">
        <v>110</v>
      </c>
      <c r="F13" s="302">
        <v>143</v>
      </c>
      <c r="G13" s="304">
        <f t="shared" si="0"/>
        <v>141887</v>
      </c>
      <c r="H13" s="305">
        <f t="shared" si="1"/>
        <v>0.1289952179209775</v>
      </c>
      <c r="I13" s="306">
        <v>75574</v>
      </c>
      <c r="J13" s="302">
        <v>65450</v>
      </c>
      <c r="K13" s="303">
        <v>28</v>
      </c>
      <c r="L13" s="302">
        <v>16</v>
      </c>
      <c r="M13" s="304">
        <f t="shared" si="2"/>
        <v>141068</v>
      </c>
      <c r="N13" s="307">
        <f t="shared" si="3"/>
        <v>0.005805710721070723</v>
      </c>
      <c r="O13" s="301">
        <v>526300</v>
      </c>
      <c r="P13" s="302">
        <v>505567</v>
      </c>
      <c r="Q13" s="303">
        <v>987</v>
      </c>
      <c r="R13" s="302">
        <v>1097</v>
      </c>
      <c r="S13" s="304">
        <f t="shared" si="4"/>
        <v>1033951</v>
      </c>
      <c r="T13" s="305">
        <f t="shared" si="5"/>
        <v>0.12748793585154078</v>
      </c>
      <c r="U13" s="306">
        <v>525648</v>
      </c>
      <c r="V13" s="302">
        <v>506947</v>
      </c>
      <c r="W13" s="303">
        <v>2365</v>
      </c>
      <c r="X13" s="302">
        <v>1750</v>
      </c>
      <c r="Y13" s="304">
        <f t="shared" si="6"/>
        <v>1036710</v>
      </c>
      <c r="Z13" s="308">
        <f t="shared" si="7"/>
        <v>-0.002661303546797056</v>
      </c>
    </row>
    <row r="14" spans="1:26" ht="21" customHeight="1">
      <c r="A14" s="339" t="s">
        <v>401</v>
      </c>
      <c r="B14" s="340" t="s">
        <v>402</v>
      </c>
      <c r="C14" s="301">
        <v>46043</v>
      </c>
      <c r="D14" s="302">
        <v>46113</v>
      </c>
      <c r="E14" s="303">
        <v>85</v>
      </c>
      <c r="F14" s="302">
        <v>15</v>
      </c>
      <c r="G14" s="304">
        <f t="shared" si="0"/>
        <v>92256</v>
      </c>
      <c r="H14" s="305">
        <f t="shared" si="1"/>
        <v>0.08387366583631835</v>
      </c>
      <c r="I14" s="306">
        <v>51044</v>
      </c>
      <c r="J14" s="302">
        <v>46668</v>
      </c>
      <c r="K14" s="303">
        <v>152</v>
      </c>
      <c r="L14" s="302">
        <v>159</v>
      </c>
      <c r="M14" s="304">
        <f t="shared" si="2"/>
        <v>98023</v>
      </c>
      <c r="N14" s="307">
        <f t="shared" si="3"/>
        <v>-0.05883313099986742</v>
      </c>
      <c r="O14" s="301">
        <v>339311</v>
      </c>
      <c r="P14" s="302">
        <v>309599</v>
      </c>
      <c r="Q14" s="303">
        <v>301</v>
      </c>
      <c r="R14" s="302">
        <v>859</v>
      </c>
      <c r="S14" s="304">
        <f t="shared" si="4"/>
        <v>650070</v>
      </c>
      <c r="T14" s="305">
        <f t="shared" si="5"/>
        <v>0.08015474858964411</v>
      </c>
      <c r="U14" s="306">
        <v>342278</v>
      </c>
      <c r="V14" s="302">
        <v>298032</v>
      </c>
      <c r="W14" s="303">
        <v>838</v>
      </c>
      <c r="X14" s="302">
        <v>833</v>
      </c>
      <c r="Y14" s="304">
        <f t="shared" si="6"/>
        <v>641981</v>
      </c>
      <c r="Z14" s="308">
        <f t="shared" si="7"/>
        <v>0.012600061372532778</v>
      </c>
    </row>
    <row r="15" spans="1:26" ht="21" customHeight="1">
      <c r="A15" s="339" t="s">
        <v>403</v>
      </c>
      <c r="B15" s="340" t="s">
        <v>404</v>
      </c>
      <c r="C15" s="301">
        <v>35009</v>
      </c>
      <c r="D15" s="302">
        <v>30177</v>
      </c>
      <c r="E15" s="303">
        <v>894</v>
      </c>
      <c r="F15" s="302">
        <v>724</v>
      </c>
      <c r="G15" s="304">
        <f>SUM(C15:F15)</f>
        <v>66804</v>
      </c>
      <c r="H15" s="305">
        <f t="shared" si="1"/>
        <v>0.06073422186664727</v>
      </c>
      <c r="I15" s="306">
        <v>33294</v>
      </c>
      <c r="J15" s="302">
        <v>29413</v>
      </c>
      <c r="K15" s="303">
        <v>2</v>
      </c>
      <c r="L15" s="302">
        <v>0</v>
      </c>
      <c r="M15" s="304">
        <f>SUM(I15:L15)</f>
        <v>62709</v>
      </c>
      <c r="N15" s="307">
        <f>IF(ISERROR(G15/M15-1),"         /0",(G15/M15-1))</f>
        <v>0.06530163134478295</v>
      </c>
      <c r="O15" s="301">
        <v>255980</v>
      </c>
      <c r="P15" s="302">
        <v>238241</v>
      </c>
      <c r="Q15" s="303">
        <v>1773</v>
      </c>
      <c r="R15" s="302">
        <v>1841</v>
      </c>
      <c r="S15" s="304">
        <f>SUM(O15:R15)</f>
        <v>497835</v>
      </c>
      <c r="T15" s="305">
        <f t="shared" si="5"/>
        <v>0.06138391136973784</v>
      </c>
      <c r="U15" s="306">
        <v>235421</v>
      </c>
      <c r="V15" s="302">
        <v>219759</v>
      </c>
      <c r="W15" s="303">
        <v>2778</v>
      </c>
      <c r="X15" s="302">
        <v>217</v>
      </c>
      <c r="Y15" s="304">
        <f>SUM(U15:X15)</f>
        <v>458175</v>
      </c>
      <c r="Z15" s="308">
        <f>IF(ISERROR(S15/Y15-1),"         /0",IF(S15/Y15&gt;5,"  *  ",(S15/Y15-1)))</f>
        <v>0.08656081191684395</v>
      </c>
    </row>
    <row r="16" spans="1:26" ht="21" customHeight="1">
      <c r="A16" s="339" t="s">
        <v>407</v>
      </c>
      <c r="B16" s="340" t="s">
        <v>408</v>
      </c>
      <c r="C16" s="301">
        <v>14153</v>
      </c>
      <c r="D16" s="302">
        <v>13083</v>
      </c>
      <c r="E16" s="303">
        <v>1</v>
      </c>
      <c r="F16" s="302">
        <v>14</v>
      </c>
      <c r="G16" s="304">
        <f t="shared" si="0"/>
        <v>27251</v>
      </c>
      <c r="H16" s="305">
        <f t="shared" si="1"/>
        <v>0.02477498772660327</v>
      </c>
      <c r="I16" s="306">
        <v>14680</v>
      </c>
      <c r="J16" s="302">
        <v>13053</v>
      </c>
      <c r="K16" s="303">
        <v>13</v>
      </c>
      <c r="L16" s="302">
        <v>35</v>
      </c>
      <c r="M16" s="304">
        <f t="shared" si="2"/>
        <v>27781</v>
      </c>
      <c r="N16" s="307">
        <f t="shared" si="3"/>
        <v>-0.019077786976710698</v>
      </c>
      <c r="O16" s="301">
        <v>105434</v>
      </c>
      <c r="P16" s="302">
        <v>101519</v>
      </c>
      <c r="Q16" s="303">
        <v>127</v>
      </c>
      <c r="R16" s="302">
        <v>123</v>
      </c>
      <c r="S16" s="304">
        <f t="shared" si="4"/>
        <v>207203</v>
      </c>
      <c r="T16" s="305">
        <f t="shared" si="5"/>
        <v>0.025548486119987123</v>
      </c>
      <c r="U16" s="306">
        <v>106433</v>
      </c>
      <c r="V16" s="302">
        <v>101608</v>
      </c>
      <c r="W16" s="303">
        <v>354</v>
      </c>
      <c r="X16" s="302">
        <v>368</v>
      </c>
      <c r="Y16" s="304">
        <f t="shared" si="6"/>
        <v>208763</v>
      </c>
      <c r="Z16" s="308">
        <f t="shared" si="7"/>
        <v>-0.007472588533408708</v>
      </c>
    </row>
    <row r="17" spans="1:26" ht="21" customHeight="1">
      <c r="A17" s="339" t="s">
        <v>413</v>
      </c>
      <c r="B17" s="340" t="s">
        <v>414</v>
      </c>
      <c r="C17" s="301">
        <v>9722</v>
      </c>
      <c r="D17" s="302">
        <v>8599</v>
      </c>
      <c r="E17" s="303">
        <v>18</v>
      </c>
      <c r="F17" s="302">
        <v>15</v>
      </c>
      <c r="G17" s="304">
        <f>SUM(C17:F17)</f>
        <v>18354</v>
      </c>
      <c r="H17" s="305">
        <f t="shared" si="1"/>
        <v>0.01668636471080241</v>
      </c>
      <c r="I17" s="306">
        <v>10712</v>
      </c>
      <c r="J17" s="302">
        <v>8767</v>
      </c>
      <c r="K17" s="303">
        <v>0</v>
      </c>
      <c r="L17" s="302"/>
      <c r="M17" s="304">
        <f t="shared" si="2"/>
        <v>19479</v>
      </c>
      <c r="N17" s="307">
        <f>IF(ISERROR(G17/M17-1),"         /0",(G17/M17-1))</f>
        <v>-0.05775450485137845</v>
      </c>
      <c r="O17" s="301">
        <v>75228</v>
      </c>
      <c r="P17" s="302">
        <v>62819</v>
      </c>
      <c r="Q17" s="303">
        <v>228</v>
      </c>
      <c r="R17" s="302">
        <v>223</v>
      </c>
      <c r="S17" s="304">
        <f>SUM(O17:R17)</f>
        <v>138498</v>
      </c>
      <c r="T17" s="305">
        <f t="shared" si="5"/>
        <v>0.01707704150348198</v>
      </c>
      <c r="U17" s="306">
        <v>76598</v>
      </c>
      <c r="V17" s="302">
        <v>63255</v>
      </c>
      <c r="W17" s="303">
        <v>168</v>
      </c>
      <c r="X17" s="302">
        <v>23</v>
      </c>
      <c r="Y17" s="304">
        <f>SUM(U17:X17)</f>
        <v>140044</v>
      </c>
      <c r="Z17" s="308">
        <f>IF(ISERROR(S17/Y17-1),"         /0",IF(S17/Y17&gt;5,"  *  ",(S17/Y17-1)))</f>
        <v>-0.011039387621033403</v>
      </c>
    </row>
    <row r="18" spans="1:26" ht="21" customHeight="1">
      <c r="A18" s="339" t="s">
        <v>405</v>
      </c>
      <c r="B18" s="340" t="s">
        <v>406</v>
      </c>
      <c r="C18" s="301">
        <v>5400</v>
      </c>
      <c r="D18" s="302">
        <v>4485</v>
      </c>
      <c r="E18" s="303">
        <v>41</v>
      </c>
      <c r="F18" s="302">
        <v>0</v>
      </c>
      <c r="G18" s="304">
        <f t="shared" si="0"/>
        <v>9926</v>
      </c>
      <c r="H18" s="305">
        <f t="shared" si="1"/>
        <v>0.009024128588832118</v>
      </c>
      <c r="I18" s="306">
        <v>5993</v>
      </c>
      <c r="J18" s="302">
        <v>5370</v>
      </c>
      <c r="K18" s="303"/>
      <c r="L18" s="302">
        <v>0</v>
      </c>
      <c r="M18" s="304">
        <f t="shared" si="2"/>
        <v>11363</v>
      </c>
      <c r="N18" s="307">
        <f t="shared" si="3"/>
        <v>-0.12646308193258826</v>
      </c>
      <c r="O18" s="301">
        <v>42332</v>
      </c>
      <c r="P18" s="302">
        <v>37882</v>
      </c>
      <c r="Q18" s="303">
        <v>264</v>
      </c>
      <c r="R18" s="302">
        <v>127</v>
      </c>
      <c r="S18" s="304">
        <f t="shared" si="4"/>
        <v>80605</v>
      </c>
      <c r="T18" s="305">
        <f t="shared" si="5"/>
        <v>0.009938735074789274</v>
      </c>
      <c r="U18" s="306">
        <v>40586</v>
      </c>
      <c r="V18" s="302">
        <v>38632</v>
      </c>
      <c r="W18" s="303">
        <v>2244</v>
      </c>
      <c r="X18" s="302">
        <v>11</v>
      </c>
      <c r="Y18" s="304">
        <f t="shared" si="6"/>
        <v>81473</v>
      </c>
      <c r="Z18" s="308">
        <f t="shared" si="7"/>
        <v>-0.010653836240226866</v>
      </c>
    </row>
    <row r="19" spans="1:26" ht="21" customHeight="1">
      <c r="A19" s="339" t="s">
        <v>425</v>
      </c>
      <c r="B19" s="340" t="s">
        <v>426</v>
      </c>
      <c r="C19" s="301">
        <v>4621</v>
      </c>
      <c r="D19" s="302">
        <v>4307</v>
      </c>
      <c r="E19" s="303">
        <v>10</v>
      </c>
      <c r="F19" s="302">
        <v>2</v>
      </c>
      <c r="G19" s="304">
        <f t="shared" si="0"/>
        <v>8940</v>
      </c>
      <c r="H19" s="305">
        <f t="shared" si="1"/>
        <v>0.008127716057239486</v>
      </c>
      <c r="I19" s="306">
        <v>4289</v>
      </c>
      <c r="J19" s="302">
        <v>3843</v>
      </c>
      <c r="K19" s="303"/>
      <c r="L19" s="302"/>
      <c r="M19" s="304">
        <f t="shared" si="2"/>
        <v>8132</v>
      </c>
      <c r="N19" s="307">
        <f t="shared" si="3"/>
        <v>0.0993605509099853</v>
      </c>
      <c r="O19" s="301">
        <v>31977</v>
      </c>
      <c r="P19" s="302">
        <v>29098</v>
      </c>
      <c r="Q19" s="303">
        <v>26</v>
      </c>
      <c r="R19" s="302">
        <v>36</v>
      </c>
      <c r="S19" s="304">
        <f t="shared" si="4"/>
        <v>61137</v>
      </c>
      <c r="T19" s="305">
        <f t="shared" si="5"/>
        <v>0.00753829720572411</v>
      </c>
      <c r="U19" s="306">
        <v>29730</v>
      </c>
      <c r="V19" s="302">
        <v>27762</v>
      </c>
      <c r="W19" s="303">
        <v>9</v>
      </c>
      <c r="X19" s="302">
        <v>11</v>
      </c>
      <c r="Y19" s="304">
        <f t="shared" si="6"/>
        <v>57512</v>
      </c>
      <c r="Z19" s="308">
        <f t="shared" si="7"/>
        <v>0.06303032410627352</v>
      </c>
    </row>
    <row r="20" spans="1:26" ht="21" customHeight="1">
      <c r="A20" s="339" t="s">
        <v>411</v>
      </c>
      <c r="B20" s="340" t="s">
        <v>412</v>
      </c>
      <c r="C20" s="301">
        <v>3967</v>
      </c>
      <c r="D20" s="302">
        <v>3549</v>
      </c>
      <c r="E20" s="303">
        <v>16</v>
      </c>
      <c r="F20" s="302">
        <v>3</v>
      </c>
      <c r="G20" s="304">
        <f>SUM(C20:F20)</f>
        <v>7535</v>
      </c>
      <c r="H20" s="305">
        <f t="shared" si="1"/>
        <v>0.0068503736567449135</v>
      </c>
      <c r="I20" s="306">
        <v>4654</v>
      </c>
      <c r="J20" s="302">
        <v>3659</v>
      </c>
      <c r="K20" s="303">
        <v>0</v>
      </c>
      <c r="L20" s="302">
        <v>1</v>
      </c>
      <c r="M20" s="304">
        <f t="shared" si="2"/>
        <v>8314</v>
      </c>
      <c r="N20" s="307">
        <f>IF(ISERROR(G20/M20-1),"         /0",(G20/M20-1))</f>
        <v>-0.09369737791676691</v>
      </c>
      <c r="O20" s="301">
        <v>29981</v>
      </c>
      <c r="P20" s="302">
        <v>27577</v>
      </c>
      <c r="Q20" s="303">
        <v>47</v>
      </c>
      <c r="R20" s="302">
        <v>57</v>
      </c>
      <c r="S20" s="304">
        <f>SUM(O20:R20)</f>
        <v>57662</v>
      </c>
      <c r="T20" s="305">
        <f t="shared" si="5"/>
        <v>0.007109823731561307</v>
      </c>
      <c r="U20" s="306">
        <v>30410</v>
      </c>
      <c r="V20" s="302">
        <v>28076</v>
      </c>
      <c r="W20" s="303">
        <v>0</v>
      </c>
      <c r="X20" s="302">
        <v>14</v>
      </c>
      <c r="Y20" s="304">
        <f>SUM(U20:X20)</f>
        <v>58500</v>
      </c>
      <c r="Z20" s="308">
        <f>IF(ISERROR(S20/Y20-1),"         /0",IF(S20/Y20&gt;5,"  *  ",(S20/Y20-1)))</f>
        <v>-0.014324786324786287</v>
      </c>
    </row>
    <row r="21" spans="1:26" ht="21" customHeight="1">
      <c r="A21" s="339" t="s">
        <v>419</v>
      </c>
      <c r="B21" s="340" t="s">
        <v>420</v>
      </c>
      <c r="C21" s="301">
        <v>2993</v>
      </c>
      <c r="D21" s="302">
        <v>1932</v>
      </c>
      <c r="E21" s="303">
        <v>9</v>
      </c>
      <c r="F21" s="302">
        <v>2</v>
      </c>
      <c r="G21" s="304">
        <f>SUM(C21:F21)</f>
        <v>4936</v>
      </c>
      <c r="H21" s="305">
        <f t="shared" si="1"/>
        <v>0.004487517500954597</v>
      </c>
      <c r="I21" s="306">
        <v>2087</v>
      </c>
      <c r="J21" s="302">
        <v>1511</v>
      </c>
      <c r="K21" s="303"/>
      <c r="L21" s="302"/>
      <c r="M21" s="304">
        <f t="shared" si="2"/>
        <v>3598</v>
      </c>
      <c r="N21" s="307">
        <f>IF(ISERROR(G21/M21-1),"         /0",(G21/M21-1))</f>
        <v>0.3718732629238466</v>
      </c>
      <c r="O21" s="301">
        <v>13700</v>
      </c>
      <c r="P21" s="302">
        <v>11658</v>
      </c>
      <c r="Q21" s="303">
        <v>32</v>
      </c>
      <c r="R21" s="302">
        <v>41</v>
      </c>
      <c r="S21" s="304">
        <f>SUM(O21:R21)</f>
        <v>25431</v>
      </c>
      <c r="T21" s="305">
        <f t="shared" si="5"/>
        <v>0.003135686020556616</v>
      </c>
      <c r="U21" s="306">
        <v>14507</v>
      </c>
      <c r="V21" s="302">
        <v>12824</v>
      </c>
      <c r="W21" s="303">
        <v>1654</v>
      </c>
      <c r="X21" s="302">
        <v>2013</v>
      </c>
      <c r="Y21" s="304">
        <f>SUM(U21:X21)</f>
        <v>30998</v>
      </c>
      <c r="Z21" s="308">
        <f>IF(ISERROR(S21/Y21-1),"         /0",IF(S21/Y21&gt;5,"  *  ",(S21/Y21-1)))</f>
        <v>-0.17959223175688754</v>
      </c>
    </row>
    <row r="22" spans="1:26" ht="21" customHeight="1" thickBot="1">
      <c r="A22" s="341" t="s">
        <v>51</v>
      </c>
      <c r="B22" s="342"/>
      <c r="C22" s="343">
        <v>4156</v>
      </c>
      <c r="D22" s="344">
        <v>3432</v>
      </c>
      <c r="E22" s="345">
        <v>3</v>
      </c>
      <c r="F22" s="344">
        <v>8</v>
      </c>
      <c r="G22" s="346">
        <f>SUM(C22:F22)</f>
        <v>7599</v>
      </c>
      <c r="H22" s="347">
        <f t="shared" si="1"/>
        <v>0.006908558648653563</v>
      </c>
      <c r="I22" s="348">
        <v>3139</v>
      </c>
      <c r="J22" s="344">
        <v>2768</v>
      </c>
      <c r="K22" s="345">
        <v>7</v>
      </c>
      <c r="L22" s="344">
        <v>22</v>
      </c>
      <c r="M22" s="346">
        <f t="shared" si="2"/>
        <v>5936</v>
      </c>
      <c r="N22" s="349">
        <f>IF(ISERROR(G22/M22-1),"         /0",(G22/M22-1))</f>
        <v>0.28015498652291115</v>
      </c>
      <c r="O22" s="343">
        <v>30037</v>
      </c>
      <c r="P22" s="344">
        <v>26001</v>
      </c>
      <c r="Q22" s="345">
        <v>157</v>
      </c>
      <c r="R22" s="344">
        <v>126</v>
      </c>
      <c r="S22" s="346">
        <f>SUM(O22:R22)</f>
        <v>56321</v>
      </c>
      <c r="T22" s="347">
        <f t="shared" si="5"/>
        <v>0.006944476126136179</v>
      </c>
      <c r="U22" s="348">
        <v>24262</v>
      </c>
      <c r="V22" s="344">
        <v>20251</v>
      </c>
      <c r="W22" s="345">
        <v>137</v>
      </c>
      <c r="X22" s="344">
        <v>207</v>
      </c>
      <c r="Y22" s="346">
        <f>SUM(U22:X22)</f>
        <v>44857</v>
      </c>
      <c r="Z22" s="350">
        <f>IF(ISERROR(S22/Y22-1),"         /0",IF(S22/Y22&gt;5,"  *  ",(S22/Y22-1)))</f>
        <v>0.25556769289074177</v>
      </c>
    </row>
    <row r="23" spans="1:2" ht="11.25" customHeight="1" thickTop="1">
      <c r="A23" s="80"/>
      <c r="B23" s="80"/>
    </row>
    <row r="24" spans="1:2" ht="15">
      <c r="A24" s="80" t="s">
        <v>137</v>
      </c>
      <c r="B24" s="80"/>
    </row>
    <row r="25" s="246" customFormat="1" ht="14.25"/>
  </sheetData>
  <sheetProtection/>
  <mergeCells count="26">
    <mergeCell ref="A5:Z5"/>
    <mergeCell ref="A6:Z6"/>
    <mergeCell ref="A7:A10"/>
    <mergeCell ref="B7:B10"/>
    <mergeCell ref="C7:N7"/>
    <mergeCell ref="O7:Z7"/>
    <mergeCell ref="C8:G8"/>
    <mergeCell ref="H8:H10"/>
    <mergeCell ref="I8:M8"/>
    <mergeCell ref="Z8:Z10"/>
    <mergeCell ref="C9:D9"/>
    <mergeCell ref="E9:F9"/>
    <mergeCell ref="G9:G10"/>
    <mergeCell ref="I9:J9"/>
    <mergeCell ref="K9:L9"/>
    <mergeCell ref="Y9:Y10"/>
    <mergeCell ref="M9:M10"/>
    <mergeCell ref="O9:P9"/>
    <mergeCell ref="Q9:R9"/>
    <mergeCell ref="S9:S10"/>
    <mergeCell ref="U9:V9"/>
    <mergeCell ref="W9:X9"/>
    <mergeCell ref="N8:N10"/>
    <mergeCell ref="O8:S8"/>
    <mergeCell ref="T8:T10"/>
    <mergeCell ref="U8:Y8"/>
  </mergeCells>
  <conditionalFormatting sqref="Z23:Z65536 N23:N65536 Z5 N5 N7 Z7">
    <cfRule type="cellIs" priority="9" dxfId="95" operator="lessThan" stopIfTrue="1">
      <formula>0</formula>
    </cfRule>
  </conditionalFormatting>
  <conditionalFormatting sqref="N11:N22 Z11:Z22">
    <cfRule type="cellIs" priority="10" dxfId="95" operator="lessThan" stopIfTrue="1">
      <formula>0</formula>
    </cfRule>
    <cfRule type="cellIs" priority="11" dxfId="97" operator="greaterThanOrEqual" stopIfTrue="1">
      <formula>0</formula>
    </cfRule>
  </conditionalFormatting>
  <conditionalFormatting sqref="N9:N10 Z9:Z10">
    <cfRule type="cellIs" priority="6" dxfId="95" operator="lessThan" stopIfTrue="1">
      <formula>0</formula>
    </cfRule>
  </conditionalFormatting>
  <conditionalFormatting sqref="H9:H10">
    <cfRule type="cellIs" priority="5" dxfId="95" operator="lessThan" stopIfTrue="1">
      <formula>0</formula>
    </cfRule>
  </conditionalFormatting>
  <conditionalFormatting sqref="T9:T10">
    <cfRule type="cellIs" priority="4" dxfId="95" operator="lessThan" stopIfTrue="1">
      <formula>0</formula>
    </cfRule>
  </conditionalFormatting>
  <conditionalFormatting sqref="N8 Z8">
    <cfRule type="cellIs" priority="3" dxfId="95" operator="lessThan" stopIfTrue="1">
      <formula>0</formula>
    </cfRule>
  </conditionalFormatting>
  <conditionalFormatting sqref="H8">
    <cfRule type="cellIs" priority="2" dxfId="95" operator="lessThan" stopIfTrue="1">
      <formula>0</formula>
    </cfRule>
  </conditionalFormatting>
  <conditionalFormatting sqref="T8">
    <cfRule type="cellIs" priority="1" dxfId="95" operator="lessThan" stopIfTrue="1">
      <formula>0</formula>
    </cfRule>
  </conditionalFormatting>
  <hyperlinks>
    <hyperlink ref="A1:B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R37"/>
  <sheetViews>
    <sheetView zoomScale="90" zoomScaleNormal="90" zoomScalePageLayoutView="0" workbookViewId="0" topLeftCell="A1">
      <selection activeCell="M2" sqref="M2:N2"/>
    </sheetView>
  </sheetViews>
  <sheetFormatPr defaultColWidth="11.421875" defaultRowHeight="15"/>
  <cols>
    <col min="1" max="16384" width="11.421875" style="178" customWidth="1"/>
  </cols>
  <sheetData>
    <row r="1" spans="1:8" ht="13.5" thickBot="1">
      <c r="A1" s="177"/>
      <c r="B1" s="177"/>
      <c r="C1" s="177"/>
      <c r="D1" s="177"/>
      <c r="E1" s="177"/>
      <c r="F1" s="177"/>
      <c r="G1" s="177"/>
      <c r="H1" s="177"/>
    </row>
    <row r="2" spans="1:14" ht="31.5" thickTop="1">
      <c r="A2" s="179" t="s">
        <v>150</v>
      </c>
      <c r="B2" s="180"/>
      <c r="M2" s="504" t="s">
        <v>26</v>
      </c>
      <c r="N2" s="504"/>
    </row>
    <row r="3" spans="1:2" ht="25.5">
      <c r="A3" s="181" t="s">
        <v>36</v>
      </c>
      <c r="B3" s="182"/>
    </row>
    <row r="9" spans="1:14" ht="27">
      <c r="A9" s="193" t="s">
        <v>105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</row>
    <row r="10" spans="1:14" ht="15.75">
      <c r="A10" s="184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</row>
    <row r="11" ht="15">
      <c r="A11" s="192" t="s">
        <v>148</v>
      </c>
    </row>
    <row r="12" ht="15">
      <c r="A12" s="192" t="s">
        <v>128</v>
      </c>
    </row>
    <row r="13" ht="15">
      <c r="A13" s="192" t="s">
        <v>129</v>
      </c>
    </row>
    <row r="15" ht="27">
      <c r="A15" s="193" t="s">
        <v>127</v>
      </c>
    </row>
    <row r="17" ht="22.5">
      <c r="A17" s="186" t="s">
        <v>146</v>
      </c>
    </row>
    <row r="18" ht="15">
      <c r="A18" s="192" t="s">
        <v>147</v>
      </c>
    </row>
    <row r="19" spans="1:18" ht="83.25" customHeight="1">
      <c r="A19" s="505" t="s">
        <v>149</v>
      </c>
      <c r="B19" s="505"/>
      <c r="C19" s="505"/>
      <c r="D19" s="505"/>
      <c r="E19" s="505"/>
      <c r="F19" s="505"/>
      <c r="G19" s="505"/>
      <c r="H19" s="505"/>
      <c r="I19" s="505"/>
      <c r="J19" s="505"/>
      <c r="K19" s="505"/>
      <c r="L19" s="505"/>
      <c r="M19" s="505"/>
      <c r="N19" s="505"/>
      <c r="O19" s="505"/>
      <c r="P19" s="505"/>
      <c r="Q19" s="505"/>
      <c r="R19" s="505"/>
    </row>
    <row r="22" ht="22.5">
      <c r="A22" s="186" t="s">
        <v>106</v>
      </c>
    </row>
    <row r="24" spans="1:18" ht="30" customHeight="1">
      <c r="A24" s="506" t="s">
        <v>107</v>
      </c>
      <c r="B24" s="506"/>
      <c r="C24" s="506"/>
      <c r="D24" s="506"/>
      <c r="E24" s="506"/>
      <c r="F24" s="506"/>
      <c r="G24" s="506"/>
      <c r="H24" s="506"/>
      <c r="I24" s="506"/>
      <c r="J24" s="506"/>
      <c r="K24" s="506"/>
      <c r="L24" s="506"/>
      <c r="M24" s="506"/>
      <c r="N24" s="506"/>
      <c r="O24" s="506"/>
      <c r="P24" s="506"/>
      <c r="Q24" s="506"/>
      <c r="R24" s="506"/>
    </row>
    <row r="25" ht="15.75">
      <c r="A25" s="185"/>
    </row>
    <row r="26" ht="22.5">
      <c r="A26" s="186" t="s">
        <v>108</v>
      </c>
    </row>
    <row r="27" ht="15.75">
      <c r="A27" s="185" t="s">
        <v>109</v>
      </c>
    </row>
    <row r="28" ht="15.75">
      <c r="A28" s="185" t="s">
        <v>110</v>
      </c>
    </row>
    <row r="30" ht="22.5">
      <c r="A30" s="186" t="s">
        <v>138</v>
      </c>
    </row>
    <row r="31" ht="15.75">
      <c r="A31" s="185" t="s">
        <v>139</v>
      </c>
    </row>
    <row r="32" ht="15.75">
      <c r="A32" s="185"/>
    </row>
    <row r="33" ht="22.5">
      <c r="A33" s="186" t="s">
        <v>140</v>
      </c>
    </row>
    <row r="34" ht="15.75">
      <c r="A34" s="185" t="s">
        <v>143</v>
      </c>
    </row>
    <row r="36" ht="22.5">
      <c r="A36" s="186" t="s">
        <v>141</v>
      </c>
    </row>
    <row r="37" ht="15.75">
      <c r="A37" s="185" t="s">
        <v>142</v>
      </c>
    </row>
  </sheetData>
  <sheetProtection/>
  <mergeCells count="3">
    <mergeCell ref="M2:N2"/>
    <mergeCell ref="A19:R19"/>
    <mergeCell ref="A24:R24"/>
  </mergeCells>
  <hyperlinks>
    <hyperlink ref="M2:N2" location="INDICE!A1" display="Volver al 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0"/>
  </sheetPr>
  <dimension ref="A1:Z16"/>
  <sheetViews>
    <sheetView showGridLines="0" zoomScale="76" zoomScaleNormal="76" zoomScalePageLayoutView="0" workbookViewId="0" topLeftCell="A1">
      <selection activeCell="Y1" sqref="Y1:Z1"/>
    </sheetView>
  </sheetViews>
  <sheetFormatPr defaultColWidth="8.00390625" defaultRowHeight="15"/>
  <cols>
    <col min="1" max="1" width="23.421875" style="79" customWidth="1"/>
    <col min="2" max="2" width="35.421875" style="79" customWidth="1"/>
    <col min="3" max="3" width="9.8515625" style="79" customWidth="1"/>
    <col min="4" max="4" width="12.421875" style="79" bestFit="1" customWidth="1"/>
    <col min="5" max="5" width="8.57421875" style="79" bestFit="1" customWidth="1"/>
    <col min="6" max="6" width="10.57421875" style="79" bestFit="1" customWidth="1"/>
    <col min="7" max="7" width="9.00390625" style="79" customWidth="1"/>
    <col min="8" max="8" width="10.7109375" style="79" customWidth="1"/>
    <col min="9" max="9" width="9.57421875" style="79" customWidth="1"/>
    <col min="10" max="10" width="11.57421875" style="79" bestFit="1" customWidth="1"/>
    <col min="11" max="11" width="9.00390625" style="79" bestFit="1" customWidth="1"/>
    <col min="12" max="12" width="10.57421875" style="79" bestFit="1" customWidth="1"/>
    <col min="13" max="13" width="11.57421875" style="79" bestFit="1" customWidth="1"/>
    <col min="14" max="14" width="9.421875" style="79" customWidth="1"/>
    <col min="15" max="15" width="9.57421875" style="79" bestFit="1" customWidth="1"/>
    <col min="16" max="16" width="11.140625" style="79" customWidth="1"/>
    <col min="17" max="17" width="9.421875" style="79" customWidth="1"/>
    <col min="18" max="18" width="10.57421875" style="79" bestFit="1" customWidth="1"/>
    <col min="19" max="19" width="9.57421875" style="79" customWidth="1"/>
    <col min="20" max="20" width="10.140625" style="79" customWidth="1"/>
    <col min="21" max="21" width="9.421875" style="79" customWidth="1"/>
    <col min="22" max="22" width="10.421875" style="79" customWidth="1"/>
    <col min="23" max="23" width="9.421875" style="79" customWidth="1"/>
    <col min="24" max="24" width="10.28125" style="79" customWidth="1"/>
    <col min="25" max="25" width="10.7109375" style="79" customWidth="1"/>
    <col min="26" max="26" width="9.8515625" style="79" bestFit="1" customWidth="1"/>
    <col min="27" max="16384" width="8.00390625" style="79" customWidth="1"/>
  </cols>
  <sheetData>
    <row r="1" spans="1:26" ht="18.75" thickBot="1">
      <c r="A1" s="189" t="s">
        <v>120</v>
      </c>
      <c r="B1" s="190"/>
      <c r="C1" s="190"/>
      <c r="Y1" s="584" t="s">
        <v>26</v>
      </c>
      <c r="Z1" s="585"/>
    </row>
    <row r="2" ht="5.25" customHeight="1" thickBot="1"/>
    <row r="3" spans="1:26" ht="24.75" customHeight="1" thickTop="1">
      <c r="A3" s="586" t="s">
        <v>122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7"/>
      <c r="Q3" s="587"/>
      <c r="R3" s="587"/>
      <c r="S3" s="587"/>
      <c r="T3" s="587"/>
      <c r="U3" s="587"/>
      <c r="V3" s="587"/>
      <c r="W3" s="587"/>
      <c r="X3" s="587"/>
      <c r="Y3" s="587"/>
      <c r="Z3" s="588"/>
    </row>
    <row r="4" spans="1:26" ht="21" customHeight="1" thickBot="1">
      <c r="A4" s="598" t="s">
        <v>42</v>
      </c>
      <c r="B4" s="599"/>
      <c r="C4" s="599"/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599"/>
      <c r="P4" s="599"/>
      <c r="Q4" s="599"/>
      <c r="R4" s="599"/>
      <c r="S4" s="599"/>
      <c r="T4" s="599"/>
      <c r="U4" s="599"/>
      <c r="V4" s="599"/>
      <c r="W4" s="599"/>
      <c r="X4" s="599"/>
      <c r="Y4" s="599"/>
      <c r="Z4" s="600"/>
    </row>
    <row r="5" spans="1:26" s="98" customFormat="1" ht="19.5" customHeight="1" thickBot="1" thickTop="1">
      <c r="A5" s="665" t="s">
        <v>116</v>
      </c>
      <c r="B5" s="665" t="s">
        <v>117</v>
      </c>
      <c r="C5" s="682" t="s">
        <v>34</v>
      </c>
      <c r="D5" s="683"/>
      <c r="E5" s="683"/>
      <c r="F5" s="683"/>
      <c r="G5" s="683"/>
      <c r="H5" s="683"/>
      <c r="I5" s="683"/>
      <c r="J5" s="683"/>
      <c r="K5" s="683"/>
      <c r="L5" s="683"/>
      <c r="M5" s="683"/>
      <c r="N5" s="684"/>
      <c r="O5" s="685" t="s">
        <v>33</v>
      </c>
      <c r="P5" s="683"/>
      <c r="Q5" s="683"/>
      <c r="R5" s="683"/>
      <c r="S5" s="683"/>
      <c r="T5" s="683"/>
      <c r="U5" s="683"/>
      <c r="V5" s="683"/>
      <c r="W5" s="683"/>
      <c r="X5" s="683"/>
      <c r="Y5" s="683"/>
      <c r="Z5" s="684"/>
    </row>
    <row r="6" spans="1:26" s="97" customFormat="1" ht="26.25" customHeight="1" thickBot="1">
      <c r="A6" s="666"/>
      <c r="B6" s="666"/>
      <c r="C6" s="676" t="s">
        <v>155</v>
      </c>
      <c r="D6" s="670"/>
      <c r="E6" s="670"/>
      <c r="F6" s="670"/>
      <c r="G6" s="671"/>
      <c r="H6" s="672" t="s">
        <v>32</v>
      </c>
      <c r="I6" s="676" t="s">
        <v>156</v>
      </c>
      <c r="J6" s="670"/>
      <c r="K6" s="670"/>
      <c r="L6" s="670"/>
      <c r="M6" s="671"/>
      <c r="N6" s="672" t="s">
        <v>31</v>
      </c>
      <c r="O6" s="669" t="s">
        <v>157</v>
      </c>
      <c r="P6" s="670"/>
      <c r="Q6" s="670"/>
      <c r="R6" s="670"/>
      <c r="S6" s="671"/>
      <c r="T6" s="672" t="s">
        <v>32</v>
      </c>
      <c r="U6" s="669" t="s">
        <v>158</v>
      </c>
      <c r="V6" s="670"/>
      <c r="W6" s="670"/>
      <c r="X6" s="670"/>
      <c r="Y6" s="671"/>
      <c r="Z6" s="672" t="s">
        <v>31</v>
      </c>
    </row>
    <row r="7" spans="1:26" s="92" customFormat="1" ht="26.25" customHeight="1">
      <c r="A7" s="667"/>
      <c r="B7" s="667"/>
      <c r="C7" s="602" t="s">
        <v>20</v>
      </c>
      <c r="D7" s="597"/>
      <c r="E7" s="593" t="s">
        <v>19</v>
      </c>
      <c r="F7" s="597"/>
      <c r="G7" s="580" t="s">
        <v>15</v>
      </c>
      <c r="H7" s="573"/>
      <c r="I7" s="677" t="s">
        <v>20</v>
      </c>
      <c r="J7" s="597"/>
      <c r="K7" s="593" t="s">
        <v>19</v>
      </c>
      <c r="L7" s="597"/>
      <c r="M7" s="580" t="s">
        <v>15</v>
      </c>
      <c r="N7" s="573"/>
      <c r="O7" s="677" t="s">
        <v>20</v>
      </c>
      <c r="P7" s="597"/>
      <c r="Q7" s="593" t="s">
        <v>19</v>
      </c>
      <c r="R7" s="597"/>
      <c r="S7" s="580" t="s">
        <v>15</v>
      </c>
      <c r="T7" s="573"/>
      <c r="U7" s="677" t="s">
        <v>20</v>
      </c>
      <c r="V7" s="597"/>
      <c r="W7" s="593" t="s">
        <v>19</v>
      </c>
      <c r="X7" s="597"/>
      <c r="Y7" s="580" t="s">
        <v>15</v>
      </c>
      <c r="Z7" s="573"/>
    </row>
    <row r="8" spans="1:26" s="92" customFormat="1" ht="19.5" customHeight="1" thickBot="1">
      <c r="A8" s="668"/>
      <c r="B8" s="668"/>
      <c r="C8" s="95" t="s">
        <v>29</v>
      </c>
      <c r="D8" s="93" t="s">
        <v>28</v>
      </c>
      <c r="E8" s="94" t="s">
        <v>29</v>
      </c>
      <c r="F8" s="191" t="s">
        <v>28</v>
      </c>
      <c r="G8" s="678"/>
      <c r="H8" s="673"/>
      <c r="I8" s="95" t="s">
        <v>29</v>
      </c>
      <c r="J8" s="93" t="s">
        <v>28</v>
      </c>
      <c r="K8" s="94" t="s">
        <v>29</v>
      </c>
      <c r="L8" s="191" t="s">
        <v>28</v>
      </c>
      <c r="M8" s="678"/>
      <c r="N8" s="673"/>
      <c r="O8" s="95" t="s">
        <v>29</v>
      </c>
      <c r="P8" s="93" t="s">
        <v>28</v>
      </c>
      <c r="Q8" s="94" t="s">
        <v>29</v>
      </c>
      <c r="R8" s="191" t="s">
        <v>28</v>
      </c>
      <c r="S8" s="678"/>
      <c r="T8" s="673"/>
      <c r="U8" s="95" t="s">
        <v>29</v>
      </c>
      <c r="V8" s="93" t="s">
        <v>28</v>
      </c>
      <c r="W8" s="94" t="s">
        <v>29</v>
      </c>
      <c r="X8" s="191" t="s">
        <v>28</v>
      </c>
      <c r="Y8" s="678"/>
      <c r="Z8" s="673"/>
    </row>
    <row r="9" spans="1:26" s="81" customFormat="1" ht="18" customHeight="1" thickBot="1" thickTop="1">
      <c r="A9" s="91" t="s">
        <v>22</v>
      </c>
      <c r="B9" s="188"/>
      <c r="C9" s="90">
        <f>SUM(C10:C14)</f>
        <v>22065.239999999994</v>
      </c>
      <c r="D9" s="84">
        <f>SUM(D10:D14)</f>
        <v>13636.585000000005</v>
      </c>
      <c r="E9" s="85">
        <f>SUM(E10:E14)</f>
        <v>12241.455</v>
      </c>
      <c r="F9" s="84">
        <f>SUM(F10:F14)</f>
        <v>7078.786</v>
      </c>
      <c r="G9" s="83">
        <f aca="true" t="shared" si="0" ref="G9:G14">SUM(C9:F9)</f>
        <v>55022.066</v>
      </c>
      <c r="H9" s="87">
        <f aca="true" t="shared" si="1" ref="H9:H14">G9/$G$9</f>
        <v>1</v>
      </c>
      <c r="I9" s="86">
        <f>SUM(I10:I14)</f>
        <v>26007.945999999993</v>
      </c>
      <c r="J9" s="84">
        <f>SUM(J10:J14)</f>
        <v>14807.364999999993</v>
      </c>
      <c r="K9" s="85">
        <f>SUM(K10:K14)</f>
        <v>5069.978999999999</v>
      </c>
      <c r="L9" s="84">
        <f>SUM(L10:L14)</f>
        <v>2636.199</v>
      </c>
      <c r="M9" s="83">
        <f aca="true" t="shared" si="2" ref="M9:M14">SUM(I9:L9)</f>
        <v>48521.48899999999</v>
      </c>
      <c r="N9" s="89">
        <f aca="true" t="shared" si="3" ref="N9:N14">IF(ISERROR(G9/M9-1),"         /0",(G9/M9-1))</f>
        <v>0.13397315568778234</v>
      </c>
      <c r="O9" s="88">
        <f>SUM(O10:O14)</f>
        <v>182869.00299999997</v>
      </c>
      <c r="P9" s="84">
        <f>SUM(P10:P14)</f>
        <v>103189.444</v>
      </c>
      <c r="Q9" s="85">
        <f>SUM(Q10:Q14)</f>
        <v>102685.24900000001</v>
      </c>
      <c r="R9" s="84">
        <f>SUM(R10:R14)</f>
        <v>43767.276999999995</v>
      </c>
      <c r="S9" s="83">
        <f aca="true" t="shared" si="4" ref="S9:S14">SUM(O9:R9)</f>
        <v>432510.973</v>
      </c>
      <c r="T9" s="87">
        <f aca="true" t="shared" si="5" ref="T9:T14">S9/$S$9</f>
        <v>1</v>
      </c>
      <c r="U9" s="86">
        <f>SUM(U10:U14)</f>
        <v>209280.3030000001</v>
      </c>
      <c r="V9" s="84">
        <f>SUM(V10:V14)</f>
        <v>110230.98400000004</v>
      </c>
      <c r="W9" s="85">
        <f>SUM(W10:W14)</f>
        <v>54574.492970000014</v>
      </c>
      <c r="X9" s="84">
        <f>SUM(X10:X14)</f>
        <v>19550.02399999999</v>
      </c>
      <c r="Y9" s="83">
        <f aca="true" t="shared" si="6" ref="Y9:Y14">SUM(U9:X9)</f>
        <v>393635.8039700001</v>
      </c>
      <c r="Z9" s="82">
        <f>IF(ISERROR(S9/Y9-1),"         /0",(S9/Y9-1))</f>
        <v>0.09875923032896328</v>
      </c>
    </row>
    <row r="10" spans="1:26" ht="21.75" customHeight="1" thickTop="1">
      <c r="A10" s="329" t="s">
        <v>397</v>
      </c>
      <c r="B10" s="330" t="s">
        <v>398</v>
      </c>
      <c r="C10" s="331">
        <v>18103.265999999996</v>
      </c>
      <c r="D10" s="332">
        <v>12107.926000000005</v>
      </c>
      <c r="E10" s="333">
        <v>9293.649000000001</v>
      </c>
      <c r="F10" s="332">
        <v>6468.14</v>
      </c>
      <c r="G10" s="334">
        <f t="shared" si="0"/>
        <v>45972.981</v>
      </c>
      <c r="H10" s="335">
        <f t="shared" si="1"/>
        <v>0.8355371643078615</v>
      </c>
      <c r="I10" s="336">
        <v>19482.03899999999</v>
      </c>
      <c r="J10" s="332">
        <v>13106.596999999994</v>
      </c>
      <c r="K10" s="333">
        <v>4876.147999999999</v>
      </c>
      <c r="L10" s="332">
        <v>2619.507</v>
      </c>
      <c r="M10" s="334">
        <f t="shared" si="2"/>
        <v>40084.29099999998</v>
      </c>
      <c r="N10" s="337">
        <f t="shared" si="3"/>
        <v>0.14690767512889336</v>
      </c>
      <c r="O10" s="331">
        <v>145746.16099999996</v>
      </c>
      <c r="P10" s="332">
        <v>90515.174</v>
      </c>
      <c r="Q10" s="333">
        <v>84963.46200000001</v>
      </c>
      <c r="R10" s="332">
        <v>40411.799</v>
      </c>
      <c r="S10" s="334">
        <f t="shared" si="4"/>
        <v>361636.59599999996</v>
      </c>
      <c r="T10" s="335">
        <f t="shared" si="5"/>
        <v>0.8361327655841924</v>
      </c>
      <c r="U10" s="336">
        <v>161526.9630000001</v>
      </c>
      <c r="V10" s="332">
        <v>97741.42800000004</v>
      </c>
      <c r="W10" s="333">
        <v>47247.522970000005</v>
      </c>
      <c r="X10" s="332">
        <v>18928.982999999993</v>
      </c>
      <c r="Y10" s="334">
        <f t="shared" si="6"/>
        <v>325444.8969700002</v>
      </c>
      <c r="Z10" s="338">
        <f>IF(ISERROR(S10/Y10-1),"         /0",IF(S10/Y10&gt;5,"  *  ",(S10/Y10-1)))</f>
        <v>0.1112068413637961</v>
      </c>
    </row>
    <row r="11" spans="1:26" ht="21.75" customHeight="1">
      <c r="A11" s="339" t="s">
        <v>399</v>
      </c>
      <c r="B11" s="340" t="s">
        <v>400</v>
      </c>
      <c r="C11" s="301">
        <v>3555.291</v>
      </c>
      <c r="D11" s="302">
        <v>556.284</v>
      </c>
      <c r="E11" s="303">
        <v>2947.506</v>
      </c>
      <c r="F11" s="302">
        <v>609.6960000000001</v>
      </c>
      <c r="G11" s="304">
        <f>SUM(C11:F11)</f>
        <v>7668.777</v>
      </c>
      <c r="H11" s="305">
        <f>G11/$G$9</f>
        <v>0.13937639128272647</v>
      </c>
      <c r="I11" s="306">
        <v>6103.152</v>
      </c>
      <c r="J11" s="302">
        <v>862.6969999999999</v>
      </c>
      <c r="K11" s="303">
        <v>193.303</v>
      </c>
      <c r="L11" s="302">
        <v>15.893</v>
      </c>
      <c r="M11" s="304">
        <f>SUM(I11:L11)</f>
        <v>7175.045</v>
      </c>
      <c r="N11" s="307">
        <f t="shared" si="3"/>
        <v>0.06881239072368195</v>
      </c>
      <c r="O11" s="301">
        <v>34519.375</v>
      </c>
      <c r="P11" s="302">
        <v>5977.060999999999</v>
      </c>
      <c r="Q11" s="303">
        <v>17718.448</v>
      </c>
      <c r="R11" s="302">
        <v>3326.616</v>
      </c>
      <c r="S11" s="304">
        <f>SUM(O11:R11)</f>
        <v>61541.50000000001</v>
      </c>
      <c r="T11" s="305">
        <f>S11/$S$9</f>
        <v>0.1422888755240899</v>
      </c>
      <c r="U11" s="306">
        <v>45397.38699999998</v>
      </c>
      <c r="V11" s="302">
        <v>6685.84</v>
      </c>
      <c r="W11" s="303">
        <v>7255.4169999999995</v>
      </c>
      <c r="X11" s="302">
        <v>597.1409999999998</v>
      </c>
      <c r="Y11" s="304">
        <f>SUM(U11:X11)</f>
        <v>59935.78499999999</v>
      </c>
      <c r="Z11" s="308">
        <f>IF(ISERROR(S11/Y11-1),"         /0",IF(S11/Y11&gt;5,"  *  ",(S11/Y11-1)))</f>
        <v>0.02679058929485989</v>
      </c>
    </row>
    <row r="12" spans="1:26" ht="21.75" customHeight="1">
      <c r="A12" s="339" t="s">
        <v>401</v>
      </c>
      <c r="B12" s="340" t="s">
        <v>402</v>
      </c>
      <c r="C12" s="301">
        <v>264.801</v>
      </c>
      <c r="D12" s="302">
        <v>535.647</v>
      </c>
      <c r="E12" s="303">
        <v>0</v>
      </c>
      <c r="F12" s="302">
        <v>0</v>
      </c>
      <c r="G12" s="304">
        <f>SUM(C12:F12)</f>
        <v>800.4480000000001</v>
      </c>
      <c r="H12" s="305">
        <f>G12/$G$9</f>
        <v>0.014547763437308953</v>
      </c>
      <c r="I12" s="306">
        <v>204.36399999999998</v>
      </c>
      <c r="J12" s="302">
        <v>568.8919999999999</v>
      </c>
      <c r="K12" s="303">
        <v>0.3</v>
      </c>
      <c r="L12" s="302">
        <v>0.3</v>
      </c>
      <c r="M12" s="304">
        <f>SUM(I12:L12)</f>
        <v>773.8559999999998</v>
      </c>
      <c r="N12" s="307">
        <f t="shared" si="3"/>
        <v>0.03436298226026602</v>
      </c>
      <c r="O12" s="301">
        <v>1480.474</v>
      </c>
      <c r="P12" s="302">
        <v>3853.868</v>
      </c>
      <c r="Q12" s="303">
        <v>0.2</v>
      </c>
      <c r="R12" s="302">
        <v>0.38</v>
      </c>
      <c r="S12" s="304">
        <f>SUM(O12:R12)</f>
        <v>5334.922</v>
      </c>
      <c r="T12" s="305">
        <f>S12/$S$9</f>
        <v>0.012334766822204994</v>
      </c>
      <c r="U12" s="306">
        <v>1477.3770000000006</v>
      </c>
      <c r="V12" s="302">
        <v>3777.878999999999</v>
      </c>
      <c r="W12" s="303">
        <v>40.778999999999996</v>
      </c>
      <c r="X12" s="302">
        <v>20.247999999999998</v>
      </c>
      <c r="Y12" s="304">
        <f>SUM(U12:X12)</f>
        <v>5316.282999999999</v>
      </c>
      <c r="Z12" s="308">
        <f>IF(ISERROR(S12/Y12-1),"         /0",IF(S12/Y12&gt;5,"  *  ",(S12/Y12-1)))</f>
        <v>0.0035060210301069983</v>
      </c>
    </row>
    <row r="13" spans="1:26" ht="21.75" customHeight="1">
      <c r="A13" s="339" t="s">
        <v>407</v>
      </c>
      <c r="B13" s="340" t="s">
        <v>408</v>
      </c>
      <c r="C13" s="301">
        <v>120.243</v>
      </c>
      <c r="D13" s="302">
        <v>397.732</v>
      </c>
      <c r="E13" s="303">
        <v>0</v>
      </c>
      <c r="F13" s="302">
        <v>0.5</v>
      </c>
      <c r="G13" s="304">
        <f>SUM(C13:F13)</f>
        <v>518.475</v>
      </c>
      <c r="H13" s="305">
        <f>G13/$G$9</f>
        <v>0.009423037659109347</v>
      </c>
      <c r="I13" s="306">
        <v>185.84</v>
      </c>
      <c r="J13" s="302">
        <v>251.326</v>
      </c>
      <c r="K13" s="303">
        <v>0.173</v>
      </c>
      <c r="L13" s="302">
        <v>0.43</v>
      </c>
      <c r="M13" s="304">
        <f>SUM(I13:L13)</f>
        <v>437.769</v>
      </c>
      <c r="N13" s="307">
        <f t="shared" si="3"/>
        <v>0.18435750361492032</v>
      </c>
      <c r="O13" s="301">
        <v>917.9829999999997</v>
      </c>
      <c r="P13" s="302">
        <v>2613.8430000000003</v>
      </c>
      <c r="Q13" s="303">
        <v>1.549</v>
      </c>
      <c r="R13" s="302">
        <v>1.5869999999999997</v>
      </c>
      <c r="S13" s="304">
        <f>SUM(O13:R13)</f>
        <v>3534.962</v>
      </c>
      <c r="T13" s="305">
        <f>S13/$S$9</f>
        <v>0.008173115182444169</v>
      </c>
      <c r="U13" s="306">
        <v>660.6139999999999</v>
      </c>
      <c r="V13" s="302">
        <v>1892.629</v>
      </c>
      <c r="W13" s="303">
        <v>25.232</v>
      </c>
      <c r="X13" s="302">
        <v>1.835</v>
      </c>
      <c r="Y13" s="304">
        <f>SUM(U13:X13)</f>
        <v>2580.31</v>
      </c>
      <c r="Z13" s="308">
        <f>IF(ISERROR(S13/Y13-1),"         /0",IF(S13/Y13&gt;5,"  *  ",(S13/Y13-1)))</f>
        <v>0.36997570059411466</v>
      </c>
    </row>
    <row r="14" spans="1:26" ht="21.75" customHeight="1" thickBot="1">
      <c r="A14" s="341" t="s">
        <v>51</v>
      </c>
      <c r="B14" s="342"/>
      <c r="C14" s="343">
        <v>21.639</v>
      </c>
      <c r="D14" s="344">
        <v>38.996</v>
      </c>
      <c r="E14" s="345">
        <v>0.3</v>
      </c>
      <c r="F14" s="344">
        <v>0.44999999999999996</v>
      </c>
      <c r="G14" s="346">
        <f t="shared" si="0"/>
        <v>61.385000000000005</v>
      </c>
      <c r="H14" s="347">
        <f t="shared" si="1"/>
        <v>0.0011156433129937361</v>
      </c>
      <c r="I14" s="348">
        <v>32.551</v>
      </c>
      <c r="J14" s="344">
        <v>17.853</v>
      </c>
      <c r="K14" s="345">
        <v>0.055</v>
      </c>
      <c r="L14" s="344">
        <v>0.069</v>
      </c>
      <c r="M14" s="346">
        <f t="shared" si="2"/>
        <v>50.528000000000006</v>
      </c>
      <c r="N14" s="349">
        <f t="shared" si="3"/>
        <v>0.21487096263457883</v>
      </c>
      <c r="O14" s="343">
        <v>205.01</v>
      </c>
      <c r="P14" s="344">
        <v>229.498</v>
      </c>
      <c r="Q14" s="345">
        <v>1.59</v>
      </c>
      <c r="R14" s="344">
        <v>26.894999999999996</v>
      </c>
      <c r="S14" s="346">
        <f t="shared" si="4"/>
        <v>462.99299999999994</v>
      </c>
      <c r="T14" s="347">
        <f t="shared" si="5"/>
        <v>0.0010704768870684813</v>
      </c>
      <c r="U14" s="348">
        <v>217.96200000000005</v>
      </c>
      <c r="V14" s="344">
        <v>133.208</v>
      </c>
      <c r="W14" s="345">
        <v>5.542</v>
      </c>
      <c r="X14" s="344">
        <v>1.8170000000000002</v>
      </c>
      <c r="Y14" s="346">
        <f t="shared" si="6"/>
        <v>358.52900000000005</v>
      </c>
      <c r="Z14" s="350">
        <f>IF(ISERROR(S14/Y14-1),"         /0",IF(S14/Y14&gt;5,"  *  ",(S14/Y14-1)))</f>
        <v>0.2913683411941568</v>
      </c>
    </row>
    <row r="15" spans="1:2" ht="8.25" customHeight="1" thickTop="1">
      <c r="A15" s="80"/>
      <c r="B15" s="80"/>
    </row>
    <row r="16" spans="1:2" ht="15">
      <c r="A16" s="80" t="s">
        <v>137</v>
      </c>
      <c r="B16" s="80"/>
    </row>
  </sheetData>
  <sheetProtection/>
  <mergeCells count="27"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S7:S8"/>
    <mergeCell ref="U7:V7"/>
    <mergeCell ref="W7:X7"/>
    <mergeCell ref="N6:N8"/>
    <mergeCell ref="O6:S6"/>
    <mergeCell ref="T6:T8"/>
    <mergeCell ref="U6:Y6"/>
  </mergeCells>
  <conditionalFormatting sqref="Z3 N3 Z15:Z65536 N15:N65536">
    <cfRule type="cellIs" priority="12" dxfId="95" operator="lessThan" stopIfTrue="1">
      <formula>0</formula>
    </cfRule>
  </conditionalFormatting>
  <conditionalFormatting sqref="N9:N14 Z9:Z14">
    <cfRule type="cellIs" priority="13" dxfId="95" operator="lessThan" stopIfTrue="1">
      <formula>0</formula>
    </cfRule>
    <cfRule type="cellIs" priority="14" dxfId="97" operator="greaterThanOrEqual" stopIfTrue="1">
      <formula>0</formula>
    </cfRule>
  </conditionalFormatting>
  <conditionalFormatting sqref="N5:N8 Z5:Z8">
    <cfRule type="cellIs" priority="3" dxfId="95" operator="lessThan" stopIfTrue="1">
      <formula>0</formula>
    </cfRule>
  </conditionalFormatting>
  <conditionalFormatting sqref="H6:H8">
    <cfRule type="cellIs" priority="2" dxfId="95" operator="lessThan" stopIfTrue="1">
      <formula>0</formula>
    </cfRule>
  </conditionalFormatting>
  <conditionalFormatting sqref="T6:T8">
    <cfRule type="cellIs" priority="1" dxfId="95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22"/>
  <sheetViews>
    <sheetView showGridLines="0" zoomScale="88" zoomScaleNormal="88" zoomScalePageLayoutView="0" workbookViewId="0" topLeftCell="A16">
      <selection activeCell="A1" sqref="A1"/>
    </sheetView>
  </sheetViews>
  <sheetFormatPr defaultColWidth="11.421875" defaultRowHeight="15"/>
  <cols>
    <col min="1" max="1" width="9.8515625" style="1" customWidth="1"/>
    <col min="2" max="2" width="21.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14" t="s">
        <v>26</v>
      </c>
      <c r="O1" s="514"/>
    </row>
    <row r="2" ht="5.25" customHeight="1"/>
    <row r="3" ht="4.5" customHeight="1" thickBot="1"/>
    <row r="4" spans="1:15" ht="13.5" customHeight="1" thickTop="1">
      <c r="A4" s="520" t="s">
        <v>25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2"/>
    </row>
    <row r="5" spans="1:15" ht="12.75" customHeight="1">
      <c r="A5" s="523"/>
      <c r="B5" s="524"/>
      <c r="C5" s="524"/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5"/>
    </row>
    <row r="6" spans="1:15" ht="5.25" customHeight="1" thickBot="1">
      <c r="A6" s="478"/>
      <c r="B6" s="479"/>
      <c r="C6" s="479"/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80"/>
    </row>
    <row r="7" spans="1:15" ht="16.5" customHeight="1" thickTop="1">
      <c r="A7" s="481"/>
      <c r="B7" s="482"/>
      <c r="C7" s="511" t="s">
        <v>24</v>
      </c>
      <c r="D7" s="512"/>
      <c r="E7" s="513"/>
      <c r="F7" s="507" t="s">
        <v>23</v>
      </c>
      <c r="G7" s="508"/>
      <c r="H7" s="508"/>
      <c r="I7" s="508"/>
      <c r="J7" s="508"/>
      <c r="K7" s="508"/>
      <c r="L7" s="508"/>
      <c r="M7" s="508"/>
      <c r="N7" s="508"/>
      <c r="O7" s="515" t="s">
        <v>22</v>
      </c>
    </row>
    <row r="8" spans="1:15" ht="3.75" customHeight="1" thickBot="1">
      <c r="A8" s="483"/>
      <c r="B8" s="484"/>
      <c r="C8" s="485"/>
      <c r="D8" s="486"/>
      <c r="E8" s="487"/>
      <c r="F8" s="509"/>
      <c r="G8" s="510"/>
      <c r="H8" s="510"/>
      <c r="I8" s="510"/>
      <c r="J8" s="510"/>
      <c r="K8" s="510"/>
      <c r="L8" s="510"/>
      <c r="M8" s="510"/>
      <c r="N8" s="510"/>
      <c r="O8" s="516"/>
    </row>
    <row r="9" spans="1:15" ht="21.75" customHeight="1" thickBot="1" thickTop="1">
      <c r="A9" s="529" t="s">
        <v>21</v>
      </c>
      <c r="B9" s="530"/>
      <c r="C9" s="531" t="s">
        <v>20</v>
      </c>
      <c r="D9" s="533" t="s">
        <v>19</v>
      </c>
      <c r="E9" s="518" t="s">
        <v>15</v>
      </c>
      <c r="F9" s="511" t="s">
        <v>20</v>
      </c>
      <c r="G9" s="512"/>
      <c r="H9" s="512"/>
      <c r="I9" s="511" t="s">
        <v>19</v>
      </c>
      <c r="J9" s="512"/>
      <c r="K9" s="513"/>
      <c r="L9" s="488" t="s">
        <v>18</v>
      </c>
      <c r="M9" s="489"/>
      <c r="N9" s="489"/>
      <c r="O9" s="516"/>
    </row>
    <row r="10" spans="1:15" s="59" customFormat="1" ht="18.75" customHeight="1" thickBot="1">
      <c r="A10" s="490"/>
      <c r="B10" s="491"/>
      <c r="C10" s="532"/>
      <c r="D10" s="534"/>
      <c r="E10" s="519"/>
      <c r="F10" s="492" t="s">
        <v>17</v>
      </c>
      <c r="G10" s="493" t="s">
        <v>16</v>
      </c>
      <c r="H10" s="494" t="s">
        <v>15</v>
      </c>
      <c r="I10" s="492" t="s">
        <v>17</v>
      </c>
      <c r="J10" s="493" t="s">
        <v>16</v>
      </c>
      <c r="K10" s="495" t="s">
        <v>15</v>
      </c>
      <c r="L10" s="492" t="s">
        <v>17</v>
      </c>
      <c r="M10" s="496" t="s">
        <v>16</v>
      </c>
      <c r="N10" s="495" t="s">
        <v>15</v>
      </c>
      <c r="O10" s="517"/>
    </row>
    <row r="11" spans="1:15" s="58" customFormat="1" ht="18.75" customHeight="1" thickTop="1">
      <c r="A11" s="526">
        <v>2016</v>
      </c>
      <c r="B11" s="253" t="s">
        <v>5</v>
      </c>
      <c r="C11" s="225">
        <v>1941690</v>
      </c>
      <c r="D11" s="226">
        <v>78299</v>
      </c>
      <c r="E11" s="466">
        <f aca="true" t="shared" si="0" ref="E11:E24">D11+C11</f>
        <v>2019989</v>
      </c>
      <c r="F11" s="225">
        <v>540371</v>
      </c>
      <c r="G11" s="227">
        <v>513548</v>
      </c>
      <c r="H11" s="228">
        <f aca="true" t="shared" si="1" ref="H11:H22">G11+F11</f>
        <v>1053919</v>
      </c>
      <c r="I11" s="229">
        <v>7538</v>
      </c>
      <c r="J11" s="230">
        <v>5677</v>
      </c>
      <c r="K11" s="231">
        <f aca="true" t="shared" si="2" ref="K11:K22">J11+I11</f>
        <v>13215</v>
      </c>
      <c r="L11" s="232">
        <f aca="true" t="shared" si="3" ref="L11:L24">I11+F11</f>
        <v>547909</v>
      </c>
      <c r="M11" s="233">
        <f aca="true" t="shared" si="4" ref="M11:M24">J11+G11</f>
        <v>519225</v>
      </c>
      <c r="N11" s="466">
        <f aca="true" t="shared" si="5" ref="N11:N24">K11+H11</f>
        <v>1067134</v>
      </c>
      <c r="O11" s="445">
        <f aca="true" t="shared" si="6" ref="O11:O24">N11+E11</f>
        <v>3087123</v>
      </c>
    </row>
    <row r="12" spans="1:15" ht="18.75" customHeight="1">
      <c r="A12" s="527"/>
      <c r="B12" s="253" t="s">
        <v>4</v>
      </c>
      <c r="C12" s="46">
        <v>1737328</v>
      </c>
      <c r="D12" s="54">
        <v>63180</v>
      </c>
      <c r="E12" s="467">
        <f t="shared" si="0"/>
        <v>1800508</v>
      </c>
      <c r="F12" s="46">
        <v>434132</v>
      </c>
      <c r="G12" s="44">
        <v>399361</v>
      </c>
      <c r="H12" s="49">
        <f t="shared" si="1"/>
        <v>833493</v>
      </c>
      <c r="I12" s="52">
        <v>2462</v>
      </c>
      <c r="J12" s="51">
        <v>1323</v>
      </c>
      <c r="K12" s="50">
        <f t="shared" si="2"/>
        <v>3785</v>
      </c>
      <c r="L12" s="187">
        <f t="shared" si="3"/>
        <v>436594</v>
      </c>
      <c r="M12" s="208">
        <f t="shared" si="4"/>
        <v>400684</v>
      </c>
      <c r="N12" s="467">
        <f t="shared" si="5"/>
        <v>837278</v>
      </c>
      <c r="O12" s="446">
        <f t="shared" si="6"/>
        <v>2637786</v>
      </c>
    </row>
    <row r="13" spans="1:15" ht="18.75" customHeight="1">
      <c r="A13" s="527"/>
      <c r="B13" s="253" t="s">
        <v>3</v>
      </c>
      <c r="C13" s="46">
        <v>1867326</v>
      </c>
      <c r="D13" s="54">
        <v>64780</v>
      </c>
      <c r="E13" s="467">
        <f t="shared" si="0"/>
        <v>1932106</v>
      </c>
      <c r="F13" s="46">
        <v>489132</v>
      </c>
      <c r="G13" s="44">
        <v>452820</v>
      </c>
      <c r="H13" s="49">
        <f t="shared" si="1"/>
        <v>941952</v>
      </c>
      <c r="I13" s="187">
        <v>3732</v>
      </c>
      <c r="J13" s="51">
        <v>2099</v>
      </c>
      <c r="K13" s="50">
        <f t="shared" si="2"/>
        <v>5831</v>
      </c>
      <c r="L13" s="187">
        <f t="shared" si="3"/>
        <v>492864</v>
      </c>
      <c r="M13" s="208">
        <f t="shared" si="4"/>
        <v>454919</v>
      </c>
      <c r="N13" s="467">
        <f t="shared" si="5"/>
        <v>947783</v>
      </c>
      <c r="O13" s="446">
        <f t="shared" si="6"/>
        <v>2879889</v>
      </c>
    </row>
    <row r="14" spans="1:15" ht="18.75" customHeight="1">
      <c r="A14" s="527"/>
      <c r="B14" s="253" t="s">
        <v>14</v>
      </c>
      <c r="C14" s="46">
        <v>1733551</v>
      </c>
      <c r="D14" s="54">
        <v>46174</v>
      </c>
      <c r="E14" s="467">
        <f t="shared" si="0"/>
        <v>1779725</v>
      </c>
      <c r="F14" s="46">
        <v>429288</v>
      </c>
      <c r="G14" s="44">
        <v>404527</v>
      </c>
      <c r="H14" s="49">
        <f t="shared" si="1"/>
        <v>833815</v>
      </c>
      <c r="I14" s="52">
        <v>215</v>
      </c>
      <c r="J14" s="51">
        <v>499</v>
      </c>
      <c r="K14" s="50">
        <f t="shared" si="2"/>
        <v>714</v>
      </c>
      <c r="L14" s="187">
        <f t="shared" si="3"/>
        <v>429503</v>
      </c>
      <c r="M14" s="208">
        <f t="shared" si="4"/>
        <v>405026</v>
      </c>
      <c r="N14" s="467">
        <f t="shared" si="5"/>
        <v>834529</v>
      </c>
      <c r="O14" s="446">
        <f t="shared" si="6"/>
        <v>2614254</v>
      </c>
    </row>
    <row r="15" spans="1:15" s="58" customFormat="1" ht="18.75" customHeight="1">
      <c r="A15" s="527"/>
      <c r="B15" s="253" t="s">
        <v>13</v>
      </c>
      <c r="C15" s="46">
        <v>1881110</v>
      </c>
      <c r="D15" s="54">
        <v>57515</v>
      </c>
      <c r="E15" s="467">
        <f t="shared" si="0"/>
        <v>1938625</v>
      </c>
      <c r="F15" s="46">
        <v>465961</v>
      </c>
      <c r="G15" s="44">
        <v>433249</v>
      </c>
      <c r="H15" s="49">
        <f t="shared" si="1"/>
        <v>899210</v>
      </c>
      <c r="I15" s="52">
        <v>419</v>
      </c>
      <c r="J15" s="51">
        <v>267</v>
      </c>
      <c r="K15" s="50">
        <f t="shared" si="2"/>
        <v>686</v>
      </c>
      <c r="L15" s="187">
        <f t="shared" si="3"/>
        <v>466380</v>
      </c>
      <c r="M15" s="208">
        <f t="shared" si="4"/>
        <v>433516</v>
      </c>
      <c r="N15" s="467">
        <f t="shared" si="5"/>
        <v>899896</v>
      </c>
      <c r="O15" s="446">
        <f t="shared" si="6"/>
        <v>2838521</v>
      </c>
    </row>
    <row r="16" spans="1:15" s="199" customFormat="1" ht="18.75" customHeight="1">
      <c r="A16" s="527"/>
      <c r="B16" s="254" t="s">
        <v>12</v>
      </c>
      <c r="C16" s="46">
        <v>1978742</v>
      </c>
      <c r="D16" s="54">
        <v>67416</v>
      </c>
      <c r="E16" s="467">
        <f t="shared" si="0"/>
        <v>2046158</v>
      </c>
      <c r="F16" s="46">
        <v>521882</v>
      </c>
      <c r="G16" s="44">
        <v>488339</v>
      </c>
      <c r="H16" s="49">
        <f t="shared" si="1"/>
        <v>1010221</v>
      </c>
      <c r="I16" s="52">
        <v>820</v>
      </c>
      <c r="J16" s="51">
        <v>647</v>
      </c>
      <c r="K16" s="50">
        <f t="shared" si="2"/>
        <v>1467</v>
      </c>
      <c r="L16" s="187">
        <f t="shared" si="3"/>
        <v>522702</v>
      </c>
      <c r="M16" s="208">
        <f t="shared" si="4"/>
        <v>488986</v>
      </c>
      <c r="N16" s="467">
        <f t="shared" si="5"/>
        <v>1011688</v>
      </c>
      <c r="O16" s="446">
        <f t="shared" si="6"/>
        <v>3057846</v>
      </c>
    </row>
    <row r="17" spans="1:15" s="202" customFormat="1" ht="18.75" customHeight="1">
      <c r="A17" s="527"/>
      <c r="B17" s="253" t="s">
        <v>11</v>
      </c>
      <c r="C17" s="46">
        <v>2040378</v>
      </c>
      <c r="D17" s="54">
        <v>68740</v>
      </c>
      <c r="E17" s="467">
        <f t="shared" si="0"/>
        <v>2109118</v>
      </c>
      <c r="F17" s="46">
        <v>522398</v>
      </c>
      <c r="G17" s="44">
        <v>585869</v>
      </c>
      <c r="H17" s="49">
        <f t="shared" si="1"/>
        <v>1108267</v>
      </c>
      <c r="I17" s="52">
        <v>1351</v>
      </c>
      <c r="J17" s="51">
        <v>1299</v>
      </c>
      <c r="K17" s="50">
        <f t="shared" si="2"/>
        <v>2650</v>
      </c>
      <c r="L17" s="187">
        <f t="shared" si="3"/>
        <v>523749</v>
      </c>
      <c r="M17" s="208">
        <f t="shared" si="4"/>
        <v>587168</v>
      </c>
      <c r="N17" s="467">
        <f t="shared" si="5"/>
        <v>1110917</v>
      </c>
      <c r="O17" s="446">
        <f t="shared" si="6"/>
        <v>3220035</v>
      </c>
    </row>
    <row r="18" spans="1:15" s="207" customFormat="1" ht="18.75" customHeight="1">
      <c r="A18" s="527"/>
      <c r="B18" s="253" t="s">
        <v>10</v>
      </c>
      <c r="C18" s="46">
        <v>2004188</v>
      </c>
      <c r="D18" s="54">
        <v>62894</v>
      </c>
      <c r="E18" s="467">
        <f t="shared" si="0"/>
        <v>2067082</v>
      </c>
      <c r="F18" s="46">
        <v>551517</v>
      </c>
      <c r="G18" s="44">
        <v>516722</v>
      </c>
      <c r="H18" s="49">
        <f t="shared" si="1"/>
        <v>1068239</v>
      </c>
      <c r="I18" s="52">
        <v>585</v>
      </c>
      <c r="J18" s="51">
        <v>437</v>
      </c>
      <c r="K18" s="50">
        <f t="shared" si="2"/>
        <v>1022</v>
      </c>
      <c r="L18" s="187">
        <f t="shared" si="3"/>
        <v>552102</v>
      </c>
      <c r="M18" s="208">
        <f t="shared" si="4"/>
        <v>517159</v>
      </c>
      <c r="N18" s="467">
        <f t="shared" si="5"/>
        <v>1069261</v>
      </c>
      <c r="O18" s="446">
        <f t="shared" si="6"/>
        <v>3136343</v>
      </c>
    </row>
    <row r="19" spans="1:15" ht="18.75" customHeight="1">
      <c r="A19" s="527"/>
      <c r="B19" s="253" t="s">
        <v>9</v>
      </c>
      <c r="C19" s="46">
        <v>1927417</v>
      </c>
      <c r="D19" s="54">
        <v>62716</v>
      </c>
      <c r="E19" s="467">
        <f t="shared" si="0"/>
        <v>1990133</v>
      </c>
      <c r="F19" s="46">
        <v>487389</v>
      </c>
      <c r="G19" s="44">
        <v>453667</v>
      </c>
      <c r="H19" s="49">
        <f t="shared" si="1"/>
        <v>941056</v>
      </c>
      <c r="I19" s="52">
        <v>442</v>
      </c>
      <c r="J19" s="51">
        <v>353</v>
      </c>
      <c r="K19" s="50">
        <f t="shared" si="2"/>
        <v>795</v>
      </c>
      <c r="L19" s="187">
        <f t="shared" si="3"/>
        <v>487831</v>
      </c>
      <c r="M19" s="208">
        <f t="shared" si="4"/>
        <v>454020</v>
      </c>
      <c r="N19" s="467">
        <f t="shared" si="5"/>
        <v>941851</v>
      </c>
      <c r="O19" s="446">
        <f t="shared" si="6"/>
        <v>2931984</v>
      </c>
    </row>
    <row r="20" spans="1:15" s="215" customFormat="1" ht="18.75" customHeight="1">
      <c r="A20" s="527"/>
      <c r="B20" s="253" t="s">
        <v>8</v>
      </c>
      <c r="C20" s="46">
        <v>2040000</v>
      </c>
      <c r="D20" s="54">
        <v>69125</v>
      </c>
      <c r="E20" s="467">
        <f t="shared" si="0"/>
        <v>2109125</v>
      </c>
      <c r="F20" s="46">
        <v>495497</v>
      </c>
      <c r="G20" s="44">
        <v>503349</v>
      </c>
      <c r="H20" s="49">
        <f t="shared" si="1"/>
        <v>998846</v>
      </c>
      <c r="I20" s="52">
        <v>1690</v>
      </c>
      <c r="J20" s="51">
        <v>1889</v>
      </c>
      <c r="K20" s="50">
        <f t="shared" si="2"/>
        <v>3579</v>
      </c>
      <c r="L20" s="187">
        <f t="shared" si="3"/>
        <v>497187</v>
      </c>
      <c r="M20" s="208">
        <f t="shared" si="4"/>
        <v>505238</v>
      </c>
      <c r="N20" s="467">
        <f t="shared" si="5"/>
        <v>1002425</v>
      </c>
      <c r="O20" s="446">
        <f t="shared" si="6"/>
        <v>3111550</v>
      </c>
    </row>
    <row r="21" spans="1:15" s="48" customFormat="1" ht="18.75" customHeight="1">
      <c r="A21" s="527"/>
      <c r="B21" s="253" t="s">
        <v>7</v>
      </c>
      <c r="C21" s="46">
        <v>1967925</v>
      </c>
      <c r="D21" s="54">
        <v>71460</v>
      </c>
      <c r="E21" s="467">
        <f t="shared" si="0"/>
        <v>2039385</v>
      </c>
      <c r="F21" s="46">
        <v>477852</v>
      </c>
      <c r="G21" s="44">
        <v>483765</v>
      </c>
      <c r="H21" s="49">
        <f t="shared" si="1"/>
        <v>961617</v>
      </c>
      <c r="I21" s="52">
        <v>1452</v>
      </c>
      <c r="J21" s="51">
        <v>1198</v>
      </c>
      <c r="K21" s="50">
        <f t="shared" si="2"/>
        <v>2650</v>
      </c>
      <c r="L21" s="187">
        <f t="shared" si="3"/>
        <v>479304</v>
      </c>
      <c r="M21" s="208">
        <f t="shared" si="4"/>
        <v>484963</v>
      </c>
      <c r="N21" s="467">
        <f t="shared" si="5"/>
        <v>964267</v>
      </c>
      <c r="O21" s="446">
        <f t="shared" si="6"/>
        <v>3003652</v>
      </c>
    </row>
    <row r="22" spans="1:15" ht="18.75" customHeight="1" thickBot="1">
      <c r="A22" s="528"/>
      <c r="B22" s="253" t="s">
        <v>6</v>
      </c>
      <c r="C22" s="46">
        <v>2058913</v>
      </c>
      <c r="D22" s="54">
        <v>76954</v>
      </c>
      <c r="E22" s="467">
        <f t="shared" si="0"/>
        <v>2135867</v>
      </c>
      <c r="F22" s="46">
        <v>527926</v>
      </c>
      <c r="G22" s="44">
        <v>584421</v>
      </c>
      <c r="H22" s="49">
        <f t="shared" si="1"/>
        <v>1112347</v>
      </c>
      <c r="I22" s="52">
        <v>2994</v>
      </c>
      <c r="J22" s="51">
        <v>3245</v>
      </c>
      <c r="K22" s="50">
        <f t="shared" si="2"/>
        <v>6239</v>
      </c>
      <c r="L22" s="187">
        <f t="shared" si="3"/>
        <v>530920</v>
      </c>
      <c r="M22" s="208">
        <f t="shared" si="4"/>
        <v>587666</v>
      </c>
      <c r="N22" s="467">
        <f t="shared" si="5"/>
        <v>1118586</v>
      </c>
      <c r="O22" s="446">
        <f t="shared" si="6"/>
        <v>3254453</v>
      </c>
    </row>
    <row r="23" spans="1:15" ht="3.75" customHeight="1">
      <c r="A23" s="57"/>
      <c r="B23" s="255"/>
      <c r="C23" s="56"/>
      <c r="D23" s="55"/>
      <c r="E23" s="468">
        <f t="shared" si="0"/>
        <v>0</v>
      </c>
      <c r="F23" s="36"/>
      <c r="G23" s="35"/>
      <c r="H23" s="33"/>
      <c r="I23" s="36"/>
      <c r="J23" s="35"/>
      <c r="K23" s="34"/>
      <c r="L23" s="61">
        <f t="shared" si="3"/>
        <v>0</v>
      </c>
      <c r="M23" s="209">
        <f t="shared" si="4"/>
        <v>0</v>
      </c>
      <c r="N23" s="468">
        <f t="shared" si="5"/>
        <v>0</v>
      </c>
      <c r="O23" s="447">
        <f t="shared" si="6"/>
        <v>0</v>
      </c>
    </row>
    <row r="24" spans="1:15" ht="19.5" customHeight="1">
      <c r="A24" s="526">
        <v>2017</v>
      </c>
      <c r="B24" s="256" t="s">
        <v>5</v>
      </c>
      <c r="C24" s="46">
        <v>2003813</v>
      </c>
      <c r="D24" s="54">
        <v>73533</v>
      </c>
      <c r="E24" s="467">
        <f t="shared" si="0"/>
        <v>2077346</v>
      </c>
      <c r="F24" s="53">
        <v>563580</v>
      </c>
      <c r="G24" s="44">
        <v>548420</v>
      </c>
      <c r="H24" s="49">
        <f aca="true" t="shared" si="7" ref="H24:H30">G24+F24</f>
        <v>1112000</v>
      </c>
      <c r="I24" s="52">
        <v>2837</v>
      </c>
      <c r="J24" s="51">
        <v>3208</v>
      </c>
      <c r="K24" s="50">
        <f aca="true" t="shared" si="8" ref="K24:K30">J24+I24</f>
        <v>6045</v>
      </c>
      <c r="L24" s="187">
        <f t="shared" si="3"/>
        <v>566417</v>
      </c>
      <c r="M24" s="208">
        <f t="shared" si="4"/>
        <v>551628</v>
      </c>
      <c r="N24" s="467">
        <f t="shared" si="5"/>
        <v>1118045</v>
      </c>
      <c r="O24" s="446">
        <f t="shared" si="6"/>
        <v>3195391</v>
      </c>
    </row>
    <row r="25" spans="1:15" ht="19.5" customHeight="1">
      <c r="A25" s="526"/>
      <c r="B25" s="256" t="s">
        <v>4</v>
      </c>
      <c r="C25" s="46">
        <v>1732756</v>
      </c>
      <c r="D25" s="54">
        <v>59977</v>
      </c>
      <c r="E25" s="467">
        <f aca="true" t="shared" si="9" ref="E25:E30">D25+C25</f>
        <v>1792733</v>
      </c>
      <c r="F25" s="53">
        <v>437567</v>
      </c>
      <c r="G25" s="44">
        <v>429472</v>
      </c>
      <c r="H25" s="49">
        <f t="shared" si="7"/>
        <v>867039</v>
      </c>
      <c r="I25" s="52">
        <v>280</v>
      </c>
      <c r="J25" s="51">
        <v>274</v>
      </c>
      <c r="K25" s="50">
        <f t="shared" si="8"/>
        <v>554</v>
      </c>
      <c r="L25" s="187">
        <f aca="true" t="shared" si="10" ref="L25:N26">I25+F25</f>
        <v>437847</v>
      </c>
      <c r="M25" s="208">
        <f t="shared" si="10"/>
        <v>429746</v>
      </c>
      <c r="N25" s="467">
        <f t="shared" si="10"/>
        <v>867593</v>
      </c>
      <c r="O25" s="446">
        <f aca="true" t="shared" si="11" ref="O25:O30">N25+E25</f>
        <v>2660326</v>
      </c>
    </row>
    <row r="26" spans="1:15" ht="19.5" customHeight="1">
      <c r="A26" s="526"/>
      <c r="B26" s="256" t="s">
        <v>3</v>
      </c>
      <c r="C26" s="46">
        <v>1924243</v>
      </c>
      <c r="D26" s="54">
        <v>61131</v>
      </c>
      <c r="E26" s="467">
        <f t="shared" si="9"/>
        <v>1985374</v>
      </c>
      <c r="F26" s="53">
        <v>491536</v>
      </c>
      <c r="G26" s="44">
        <v>445247</v>
      </c>
      <c r="H26" s="49">
        <f t="shared" si="7"/>
        <v>936783</v>
      </c>
      <c r="I26" s="52">
        <v>262</v>
      </c>
      <c r="J26" s="51">
        <v>139</v>
      </c>
      <c r="K26" s="50">
        <f t="shared" si="8"/>
        <v>401</v>
      </c>
      <c r="L26" s="187">
        <f t="shared" si="10"/>
        <v>491798</v>
      </c>
      <c r="M26" s="208">
        <f t="shared" si="10"/>
        <v>445386</v>
      </c>
      <c r="N26" s="467">
        <f t="shared" si="10"/>
        <v>937184</v>
      </c>
      <c r="O26" s="446">
        <f t="shared" si="11"/>
        <v>2922558</v>
      </c>
    </row>
    <row r="27" spans="1:15" ht="19.5" customHeight="1">
      <c r="A27" s="526"/>
      <c r="B27" s="256" t="s">
        <v>14</v>
      </c>
      <c r="C27" s="46">
        <v>1857492</v>
      </c>
      <c r="D27" s="54">
        <v>60776</v>
      </c>
      <c r="E27" s="467">
        <f t="shared" si="9"/>
        <v>1918268</v>
      </c>
      <c r="F27" s="53">
        <v>497147</v>
      </c>
      <c r="G27" s="44">
        <v>488424</v>
      </c>
      <c r="H27" s="49">
        <f t="shared" si="7"/>
        <v>985571</v>
      </c>
      <c r="I27" s="52">
        <v>1364</v>
      </c>
      <c r="J27" s="51">
        <v>1691</v>
      </c>
      <c r="K27" s="50">
        <f t="shared" si="8"/>
        <v>3055</v>
      </c>
      <c r="L27" s="187">
        <f aca="true" t="shared" si="12" ref="L27:N28">I27+F27</f>
        <v>498511</v>
      </c>
      <c r="M27" s="208">
        <f t="shared" si="12"/>
        <v>490115</v>
      </c>
      <c r="N27" s="467">
        <f t="shared" si="12"/>
        <v>988626</v>
      </c>
      <c r="O27" s="446">
        <f t="shared" si="11"/>
        <v>2906894</v>
      </c>
    </row>
    <row r="28" spans="1:15" ht="19.5" customHeight="1">
      <c r="A28" s="526"/>
      <c r="B28" s="256" t="s">
        <v>13</v>
      </c>
      <c r="C28" s="46">
        <v>1873365</v>
      </c>
      <c r="D28" s="54">
        <v>69659</v>
      </c>
      <c r="E28" s="467">
        <f t="shared" si="9"/>
        <v>1943024</v>
      </c>
      <c r="F28" s="53">
        <v>484076</v>
      </c>
      <c r="G28" s="44">
        <v>466828</v>
      </c>
      <c r="H28" s="49">
        <f t="shared" si="7"/>
        <v>950904</v>
      </c>
      <c r="I28" s="52">
        <v>1048</v>
      </c>
      <c r="J28" s="51">
        <v>973</v>
      </c>
      <c r="K28" s="50">
        <f t="shared" si="8"/>
        <v>2021</v>
      </c>
      <c r="L28" s="187">
        <f t="shared" si="12"/>
        <v>485124</v>
      </c>
      <c r="M28" s="208">
        <f t="shared" si="12"/>
        <v>467801</v>
      </c>
      <c r="N28" s="467">
        <f t="shared" si="12"/>
        <v>952925</v>
      </c>
      <c r="O28" s="446">
        <f t="shared" si="11"/>
        <v>2895949</v>
      </c>
    </row>
    <row r="29" spans="1:15" ht="19.5" customHeight="1">
      <c r="A29" s="526"/>
      <c r="B29" s="256" t="s">
        <v>12</v>
      </c>
      <c r="C29" s="46">
        <v>1974493</v>
      </c>
      <c r="D29" s="54">
        <v>72717</v>
      </c>
      <c r="E29" s="467">
        <f t="shared" si="9"/>
        <v>2047210</v>
      </c>
      <c r="F29" s="53">
        <v>531637</v>
      </c>
      <c r="G29" s="44">
        <v>496308</v>
      </c>
      <c r="H29" s="49">
        <f t="shared" si="7"/>
        <v>1027945</v>
      </c>
      <c r="I29" s="52">
        <v>2155</v>
      </c>
      <c r="J29" s="51">
        <v>1720</v>
      </c>
      <c r="K29" s="50">
        <f t="shared" si="8"/>
        <v>3875</v>
      </c>
      <c r="L29" s="187">
        <f aca="true" t="shared" si="13" ref="L29:N30">I29+F29</f>
        <v>533792</v>
      </c>
      <c r="M29" s="208">
        <f t="shared" si="13"/>
        <v>498028</v>
      </c>
      <c r="N29" s="467">
        <f t="shared" si="13"/>
        <v>1031820</v>
      </c>
      <c r="O29" s="446">
        <f t="shared" si="11"/>
        <v>3079030</v>
      </c>
    </row>
    <row r="30" spans="1:15" ht="19.5" customHeight="1">
      <c r="A30" s="526"/>
      <c r="B30" s="256" t="s">
        <v>11</v>
      </c>
      <c r="C30" s="46">
        <v>2071612</v>
      </c>
      <c r="D30" s="54">
        <v>77611</v>
      </c>
      <c r="E30" s="467">
        <f t="shared" si="9"/>
        <v>2149223</v>
      </c>
      <c r="F30" s="53">
        <v>514533</v>
      </c>
      <c r="G30" s="44">
        <v>596575</v>
      </c>
      <c r="H30" s="49">
        <f t="shared" si="7"/>
        <v>1111108</v>
      </c>
      <c r="I30" s="52">
        <v>922</v>
      </c>
      <c r="J30" s="51">
        <v>2024</v>
      </c>
      <c r="K30" s="50">
        <f t="shared" si="8"/>
        <v>2946</v>
      </c>
      <c r="L30" s="187">
        <f t="shared" si="13"/>
        <v>515455</v>
      </c>
      <c r="M30" s="208">
        <f t="shared" si="13"/>
        <v>598599</v>
      </c>
      <c r="N30" s="467">
        <f t="shared" si="13"/>
        <v>1114054</v>
      </c>
      <c r="O30" s="446">
        <f t="shared" si="11"/>
        <v>3263277</v>
      </c>
    </row>
    <row r="31" spans="1:15" ht="19.5" customHeight="1" thickBot="1">
      <c r="A31" s="758"/>
      <c r="B31" s="256" t="s">
        <v>10</v>
      </c>
      <c r="C31" s="46">
        <v>2055213</v>
      </c>
      <c r="D31" s="54">
        <v>84983</v>
      </c>
      <c r="E31" s="467">
        <f>D31+C31</f>
        <v>2140196</v>
      </c>
      <c r="F31" s="53">
        <v>551803</v>
      </c>
      <c r="G31" s="44">
        <v>544738</v>
      </c>
      <c r="H31" s="49">
        <f>G31+F31</f>
        <v>1096541</v>
      </c>
      <c r="I31" s="52">
        <v>2006</v>
      </c>
      <c r="J31" s="51">
        <v>1393</v>
      </c>
      <c r="K31" s="50">
        <f>J31+I31</f>
        <v>3399</v>
      </c>
      <c r="L31" s="187">
        <f>I31+F31</f>
        <v>553809</v>
      </c>
      <c r="M31" s="208">
        <f>J31+G31</f>
        <v>546131</v>
      </c>
      <c r="N31" s="467">
        <f>K31+H31</f>
        <v>1099940</v>
      </c>
      <c r="O31" s="446">
        <f>N31+E31</f>
        <v>3240136</v>
      </c>
    </row>
    <row r="32" spans="1:15" ht="18" customHeight="1">
      <c r="A32" s="47" t="s">
        <v>2</v>
      </c>
      <c r="B32" s="37"/>
      <c r="C32" s="36"/>
      <c r="D32" s="35"/>
      <c r="E32" s="470"/>
      <c r="F32" s="36"/>
      <c r="G32" s="35"/>
      <c r="H32" s="34"/>
      <c r="I32" s="36"/>
      <c r="J32" s="35"/>
      <c r="K32" s="34"/>
      <c r="L32" s="61"/>
      <c r="M32" s="209"/>
      <c r="N32" s="470"/>
      <c r="O32" s="447"/>
    </row>
    <row r="33" spans="1:15" ht="18" customHeight="1">
      <c r="A33" s="32" t="s">
        <v>151</v>
      </c>
      <c r="B33" s="43"/>
      <c r="C33" s="46">
        <f>SUM(C11:C18)</f>
        <v>15184313</v>
      </c>
      <c r="D33" s="44">
        <f aca="true" t="shared" si="14" ref="D33:O33">SUM(D11:D18)</f>
        <v>508998</v>
      </c>
      <c r="E33" s="471">
        <f t="shared" si="14"/>
        <v>15693311</v>
      </c>
      <c r="F33" s="46">
        <f t="shared" si="14"/>
        <v>3954681</v>
      </c>
      <c r="G33" s="44">
        <f t="shared" si="14"/>
        <v>3794435</v>
      </c>
      <c r="H33" s="45">
        <f t="shared" si="14"/>
        <v>7749116</v>
      </c>
      <c r="I33" s="46">
        <f t="shared" si="14"/>
        <v>17122</v>
      </c>
      <c r="J33" s="44">
        <f t="shared" si="14"/>
        <v>12248</v>
      </c>
      <c r="K33" s="45">
        <f t="shared" si="14"/>
        <v>29370</v>
      </c>
      <c r="L33" s="46">
        <f t="shared" si="14"/>
        <v>3971803</v>
      </c>
      <c r="M33" s="210">
        <f t="shared" si="14"/>
        <v>3806683</v>
      </c>
      <c r="N33" s="471">
        <f t="shared" si="14"/>
        <v>7778486</v>
      </c>
      <c r="O33" s="448">
        <f t="shared" si="14"/>
        <v>23471797</v>
      </c>
    </row>
    <row r="34" spans="1:15" ht="18" customHeight="1" thickBot="1">
      <c r="A34" s="32" t="s">
        <v>152</v>
      </c>
      <c r="B34" s="43"/>
      <c r="C34" s="42">
        <f>SUM(C24:C31)</f>
        <v>15492987</v>
      </c>
      <c r="D34" s="39">
        <f aca="true" t="shared" si="15" ref="D34:O34">SUM(D24:D31)</f>
        <v>560387</v>
      </c>
      <c r="E34" s="472">
        <f t="shared" si="15"/>
        <v>16053374</v>
      </c>
      <c r="F34" s="41">
        <f t="shared" si="15"/>
        <v>4071879</v>
      </c>
      <c r="G34" s="39">
        <f t="shared" si="15"/>
        <v>4016012</v>
      </c>
      <c r="H34" s="40">
        <f t="shared" si="15"/>
        <v>8087891</v>
      </c>
      <c r="I34" s="41">
        <f t="shared" si="15"/>
        <v>10874</v>
      </c>
      <c r="J34" s="39">
        <f t="shared" si="15"/>
        <v>11422</v>
      </c>
      <c r="K34" s="40">
        <f t="shared" si="15"/>
        <v>22296</v>
      </c>
      <c r="L34" s="41">
        <f t="shared" si="15"/>
        <v>4082753</v>
      </c>
      <c r="M34" s="211">
        <f t="shared" si="15"/>
        <v>4027434</v>
      </c>
      <c r="N34" s="472">
        <f t="shared" si="15"/>
        <v>8110187</v>
      </c>
      <c r="O34" s="449">
        <f t="shared" si="15"/>
        <v>24163561</v>
      </c>
    </row>
    <row r="35" spans="1:15" ht="17.25" customHeight="1">
      <c r="A35" s="38" t="s">
        <v>1</v>
      </c>
      <c r="B35" s="37"/>
      <c r="C35" s="36"/>
      <c r="D35" s="35"/>
      <c r="E35" s="473"/>
      <c r="F35" s="36"/>
      <c r="G35" s="35"/>
      <c r="H35" s="33"/>
      <c r="I35" s="36"/>
      <c r="J35" s="35"/>
      <c r="K35" s="34"/>
      <c r="L35" s="61"/>
      <c r="M35" s="209"/>
      <c r="N35" s="473"/>
      <c r="O35" s="447"/>
    </row>
    <row r="36" spans="1:15" ht="17.25" customHeight="1">
      <c r="A36" s="32" t="s">
        <v>153</v>
      </c>
      <c r="B36" s="31"/>
      <c r="C36" s="234">
        <f>(C31/C18-1)*100</f>
        <v>2.545918845936601</v>
      </c>
      <c r="D36" s="235">
        <f aca="true" t="shared" si="16" ref="D36:O36">(D31/D18-1)*100</f>
        <v>35.1209972334404</v>
      </c>
      <c r="E36" s="474">
        <f t="shared" si="16"/>
        <v>3.5370633579122623</v>
      </c>
      <c r="F36" s="234">
        <f t="shared" si="16"/>
        <v>0.05185696905081194</v>
      </c>
      <c r="G36" s="236">
        <f t="shared" si="16"/>
        <v>5.421870948014607</v>
      </c>
      <c r="H36" s="237">
        <f t="shared" si="16"/>
        <v>2.6494071083343673</v>
      </c>
      <c r="I36" s="238">
        <f t="shared" si="16"/>
        <v>242.90598290598288</v>
      </c>
      <c r="J36" s="235">
        <f t="shared" si="16"/>
        <v>218.76430205949657</v>
      </c>
      <c r="K36" s="239">
        <f t="shared" si="16"/>
        <v>232.58317025440314</v>
      </c>
      <c r="L36" s="238">
        <f t="shared" si="16"/>
        <v>0.3091819989784472</v>
      </c>
      <c r="M36" s="240">
        <f t="shared" si="16"/>
        <v>5.602145568384187</v>
      </c>
      <c r="N36" s="474">
        <f t="shared" si="16"/>
        <v>2.8691778714457827</v>
      </c>
      <c r="O36" s="450">
        <f t="shared" si="16"/>
        <v>3.3093638036401085</v>
      </c>
    </row>
    <row r="37" spans="1:15" ht="7.5" customHeight="1" thickBot="1">
      <c r="A37" s="30"/>
      <c r="B37" s="29"/>
      <c r="C37" s="28"/>
      <c r="D37" s="27"/>
      <c r="E37" s="475"/>
      <c r="F37" s="26"/>
      <c r="G37" s="24"/>
      <c r="H37" s="23"/>
      <c r="I37" s="26"/>
      <c r="J37" s="24"/>
      <c r="K37" s="25"/>
      <c r="L37" s="26"/>
      <c r="M37" s="212"/>
      <c r="N37" s="475"/>
      <c r="O37" s="451"/>
    </row>
    <row r="38" spans="1:15" ht="17.25" customHeight="1">
      <c r="A38" s="22" t="s">
        <v>0</v>
      </c>
      <c r="B38" s="21"/>
      <c r="C38" s="20"/>
      <c r="D38" s="19"/>
      <c r="E38" s="476"/>
      <c r="F38" s="18"/>
      <c r="G38" s="16"/>
      <c r="H38" s="15"/>
      <c r="I38" s="18"/>
      <c r="J38" s="16"/>
      <c r="K38" s="17"/>
      <c r="L38" s="18"/>
      <c r="M38" s="213"/>
      <c r="N38" s="476"/>
      <c r="O38" s="452"/>
    </row>
    <row r="39" spans="1:15" ht="17.25" customHeight="1" thickBot="1">
      <c r="A39" s="223" t="s">
        <v>154</v>
      </c>
      <c r="B39" s="14"/>
      <c r="C39" s="13">
        <f aca="true" t="shared" si="17" ref="C39:O39">(C34/C33-1)*100</f>
        <v>2.0328479793586984</v>
      </c>
      <c r="D39" s="9">
        <f t="shared" si="17"/>
        <v>10.09611039729037</v>
      </c>
      <c r="E39" s="477">
        <f t="shared" si="17"/>
        <v>2.2943724240219288</v>
      </c>
      <c r="F39" s="13">
        <f t="shared" si="17"/>
        <v>2.9635260087981896</v>
      </c>
      <c r="G39" s="12">
        <f t="shared" si="17"/>
        <v>5.839525515656474</v>
      </c>
      <c r="H39" s="8">
        <f t="shared" si="17"/>
        <v>4.371788988576242</v>
      </c>
      <c r="I39" s="11">
        <f t="shared" si="17"/>
        <v>-36.49106412802243</v>
      </c>
      <c r="J39" s="9">
        <f t="shared" si="17"/>
        <v>-6.743958197256694</v>
      </c>
      <c r="K39" s="10">
        <f t="shared" si="17"/>
        <v>-24.08580183861083</v>
      </c>
      <c r="L39" s="11">
        <f t="shared" si="17"/>
        <v>2.793441668682961</v>
      </c>
      <c r="M39" s="214">
        <f t="shared" si="17"/>
        <v>5.799038165247805</v>
      </c>
      <c r="N39" s="477">
        <f t="shared" si="17"/>
        <v>4.264338844345805</v>
      </c>
      <c r="O39" s="453">
        <f t="shared" si="17"/>
        <v>2.9472136283387185</v>
      </c>
    </row>
    <row r="40" spans="1:14" s="5" customFormat="1" ht="6.75" customHeight="1" thickTop="1">
      <c r="A40" s="60"/>
      <c r="B40" s="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="5" customFormat="1" ht="13.5" customHeight="1">
      <c r="A41" s="60" t="s">
        <v>144</v>
      </c>
    </row>
    <row r="42" spans="1:1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4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4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4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65522" ht="14.25">
      <c r="C65522" s="2" t="e">
        <f>((C65518/C65505)-1)*100</f>
        <v>#DIV/0!</v>
      </c>
    </row>
  </sheetData>
  <sheetProtection/>
  <mergeCells count="13">
    <mergeCell ref="A11:A22"/>
    <mergeCell ref="A9:B9"/>
    <mergeCell ref="F9:H9"/>
    <mergeCell ref="C9:C10"/>
    <mergeCell ref="D9:D10"/>
    <mergeCell ref="A24:A31"/>
    <mergeCell ref="F7:N8"/>
    <mergeCell ref="I9:K9"/>
    <mergeCell ref="N1:O1"/>
    <mergeCell ref="C7:E7"/>
    <mergeCell ref="O7:O10"/>
    <mergeCell ref="E9:E10"/>
    <mergeCell ref="A4:O5"/>
  </mergeCells>
  <conditionalFormatting sqref="P36:IV36 P39:IV39">
    <cfRule type="cellIs" priority="6" dxfId="95" operator="lessThan" stopIfTrue="1">
      <formula>0</formula>
    </cfRule>
  </conditionalFormatting>
  <conditionalFormatting sqref="A36:B36 A39:B39">
    <cfRule type="cellIs" priority="3" dxfId="95" operator="lessThan" stopIfTrue="1">
      <formula>0</formula>
    </cfRule>
  </conditionalFormatting>
  <conditionalFormatting sqref="C35:M39 O35:O39">
    <cfRule type="cellIs" priority="4" dxfId="96" operator="lessThan" stopIfTrue="1">
      <formula>0</formula>
    </cfRule>
    <cfRule type="cellIs" priority="5" dxfId="97" operator="greaterThanOrEqual" stopIfTrue="1">
      <formula>0</formula>
    </cfRule>
  </conditionalFormatting>
  <conditionalFormatting sqref="N35:N39">
    <cfRule type="cellIs" priority="1" dxfId="96" operator="lessThan" stopIfTrue="1">
      <formula>0</formula>
    </cfRule>
    <cfRule type="cellIs" priority="2" dxfId="97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22"/>
  <sheetViews>
    <sheetView showGridLines="0" zoomScale="88" zoomScaleNormal="88" zoomScalePageLayoutView="0" workbookViewId="0" topLeftCell="A10">
      <selection activeCell="N33" sqref="N33"/>
    </sheetView>
  </sheetViews>
  <sheetFormatPr defaultColWidth="11.421875" defaultRowHeight="15"/>
  <cols>
    <col min="1" max="1" width="9.8515625" style="1" customWidth="1"/>
    <col min="2" max="2" width="21.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35" t="s">
        <v>26</v>
      </c>
      <c r="O1" s="535"/>
    </row>
    <row r="2" ht="5.25" customHeight="1"/>
    <row r="3" ht="4.5" customHeight="1" thickBot="1"/>
    <row r="4" spans="1:15" ht="13.5" customHeight="1" thickTop="1">
      <c r="A4" s="520" t="s">
        <v>30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2"/>
    </row>
    <row r="5" spans="1:15" ht="12.75" customHeight="1">
      <c r="A5" s="523"/>
      <c r="B5" s="524"/>
      <c r="C5" s="524"/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5"/>
    </row>
    <row r="6" spans="1:15" ht="5.25" customHeight="1" thickBot="1">
      <c r="A6" s="478"/>
      <c r="B6" s="479"/>
      <c r="C6" s="479"/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80"/>
    </row>
    <row r="7" spans="1:15" ht="16.5" customHeight="1" thickTop="1">
      <c r="A7" s="481"/>
      <c r="B7" s="482"/>
      <c r="C7" s="511" t="s">
        <v>24</v>
      </c>
      <c r="D7" s="512"/>
      <c r="E7" s="513"/>
      <c r="F7" s="507" t="s">
        <v>23</v>
      </c>
      <c r="G7" s="508"/>
      <c r="H7" s="508"/>
      <c r="I7" s="508"/>
      <c r="J7" s="508"/>
      <c r="K7" s="508"/>
      <c r="L7" s="508"/>
      <c r="M7" s="508"/>
      <c r="N7" s="536"/>
      <c r="O7" s="515" t="s">
        <v>22</v>
      </c>
    </row>
    <row r="8" spans="1:15" ht="3.75" customHeight="1" thickBot="1">
      <c r="A8" s="483"/>
      <c r="B8" s="484"/>
      <c r="C8" s="485"/>
      <c r="D8" s="486"/>
      <c r="E8" s="487"/>
      <c r="F8" s="509"/>
      <c r="G8" s="510"/>
      <c r="H8" s="510"/>
      <c r="I8" s="510"/>
      <c r="J8" s="510"/>
      <c r="K8" s="510"/>
      <c r="L8" s="510"/>
      <c r="M8" s="510"/>
      <c r="N8" s="537"/>
      <c r="O8" s="516"/>
    </row>
    <row r="9" spans="1:15" ht="21.75" customHeight="1" thickBot="1" thickTop="1">
      <c r="A9" s="529" t="s">
        <v>21</v>
      </c>
      <c r="B9" s="530"/>
      <c r="C9" s="531" t="s">
        <v>20</v>
      </c>
      <c r="D9" s="533" t="s">
        <v>19</v>
      </c>
      <c r="E9" s="518" t="s">
        <v>15</v>
      </c>
      <c r="F9" s="511" t="s">
        <v>20</v>
      </c>
      <c r="G9" s="512"/>
      <c r="H9" s="512"/>
      <c r="I9" s="511" t="s">
        <v>19</v>
      </c>
      <c r="J9" s="512"/>
      <c r="K9" s="513"/>
      <c r="L9" s="488" t="s">
        <v>18</v>
      </c>
      <c r="M9" s="489"/>
      <c r="N9" s="489"/>
      <c r="O9" s="516"/>
    </row>
    <row r="10" spans="1:15" s="59" customFormat="1" ht="18.75" customHeight="1" thickBot="1">
      <c r="A10" s="490"/>
      <c r="B10" s="491"/>
      <c r="C10" s="532"/>
      <c r="D10" s="534"/>
      <c r="E10" s="519"/>
      <c r="F10" s="492" t="s">
        <v>29</v>
      </c>
      <c r="G10" s="493" t="s">
        <v>28</v>
      </c>
      <c r="H10" s="494" t="s">
        <v>15</v>
      </c>
      <c r="I10" s="492" t="s">
        <v>29</v>
      </c>
      <c r="J10" s="493" t="s">
        <v>28</v>
      </c>
      <c r="K10" s="495" t="s">
        <v>15</v>
      </c>
      <c r="L10" s="492" t="s">
        <v>29</v>
      </c>
      <c r="M10" s="496" t="s">
        <v>28</v>
      </c>
      <c r="N10" s="497" t="s">
        <v>15</v>
      </c>
      <c r="O10" s="517"/>
    </row>
    <row r="11" spans="1:15" s="58" customFormat="1" ht="18.75" customHeight="1" thickTop="1">
      <c r="A11" s="526">
        <v>2016</v>
      </c>
      <c r="B11" s="253" t="s">
        <v>5</v>
      </c>
      <c r="C11" s="225">
        <v>11421.194000000005</v>
      </c>
      <c r="D11" s="226">
        <v>1857.0699999999988</v>
      </c>
      <c r="E11" s="466">
        <f aca="true" t="shared" si="0" ref="E11:E24">D11+C11</f>
        <v>13278.264000000003</v>
      </c>
      <c r="F11" s="225">
        <v>26922.977000000003</v>
      </c>
      <c r="G11" s="227">
        <v>13568.128</v>
      </c>
      <c r="H11" s="228">
        <f aca="true" t="shared" si="1" ref="H11:H22">G11+F11</f>
        <v>40491.105</v>
      </c>
      <c r="I11" s="229">
        <v>7023.392970000001</v>
      </c>
      <c r="J11" s="230">
        <v>1404.214</v>
      </c>
      <c r="K11" s="231">
        <f aca="true" t="shared" si="2" ref="K11:K22">J11+I11</f>
        <v>8427.60697</v>
      </c>
      <c r="L11" s="232">
        <f aca="true" t="shared" si="3" ref="L11:N24">I11+F11</f>
        <v>33946.36997</v>
      </c>
      <c r="M11" s="233">
        <f t="shared" si="3"/>
        <v>14972.342</v>
      </c>
      <c r="N11" s="455">
        <f t="shared" si="3"/>
        <v>48918.711970000004</v>
      </c>
      <c r="O11" s="445">
        <f aca="true" t="shared" si="4" ref="O11:O24">N11+E11</f>
        <v>62196.97597000001</v>
      </c>
    </row>
    <row r="12" spans="1:15" ht="18.75" customHeight="1">
      <c r="A12" s="527"/>
      <c r="B12" s="253" t="s">
        <v>4</v>
      </c>
      <c r="C12" s="46">
        <v>11848.563000000007</v>
      </c>
      <c r="D12" s="54">
        <v>2141.458999999999</v>
      </c>
      <c r="E12" s="467">
        <f t="shared" si="0"/>
        <v>13990.022000000006</v>
      </c>
      <c r="F12" s="46">
        <v>25078.524000000005</v>
      </c>
      <c r="G12" s="44">
        <v>12695.67</v>
      </c>
      <c r="H12" s="49">
        <f t="shared" si="1"/>
        <v>37774.194</v>
      </c>
      <c r="I12" s="52">
        <v>5917.042</v>
      </c>
      <c r="J12" s="51">
        <v>1500.3120000000001</v>
      </c>
      <c r="K12" s="50">
        <f t="shared" si="2"/>
        <v>7417.354</v>
      </c>
      <c r="L12" s="187">
        <f t="shared" si="3"/>
        <v>30995.566000000006</v>
      </c>
      <c r="M12" s="208">
        <f t="shared" si="3"/>
        <v>14195.982</v>
      </c>
      <c r="N12" s="456">
        <f t="shared" si="3"/>
        <v>45191.548</v>
      </c>
      <c r="O12" s="446">
        <f t="shared" si="4"/>
        <v>59181.57000000001</v>
      </c>
    </row>
    <row r="13" spans="1:15" ht="18.75" customHeight="1">
      <c r="A13" s="527"/>
      <c r="B13" s="253" t="s">
        <v>3</v>
      </c>
      <c r="C13" s="46">
        <v>12806.842000000013</v>
      </c>
      <c r="D13" s="54">
        <v>2117.8229999999985</v>
      </c>
      <c r="E13" s="467">
        <f t="shared" si="0"/>
        <v>14924.665000000012</v>
      </c>
      <c r="F13" s="46">
        <v>26157.321999999996</v>
      </c>
      <c r="G13" s="44">
        <v>14364.148999999994</v>
      </c>
      <c r="H13" s="49">
        <f t="shared" si="1"/>
        <v>40521.47099999999</v>
      </c>
      <c r="I13" s="187">
        <v>6570.702</v>
      </c>
      <c r="J13" s="51">
        <v>2597.895</v>
      </c>
      <c r="K13" s="50">
        <f t="shared" si="2"/>
        <v>9168.597</v>
      </c>
      <c r="L13" s="187">
        <f t="shared" si="3"/>
        <v>32728.023999999998</v>
      </c>
      <c r="M13" s="208">
        <f t="shared" si="3"/>
        <v>16962.043999999994</v>
      </c>
      <c r="N13" s="456">
        <f t="shared" si="3"/>
        <v>49690.06799999999</v>
      </c>
      <c r="O13" s="446">
        <f t="shared" si="4"/>
        <v>64614.73300000001</v>
      </c>
    </row>
    <row r="14" spans="1:15" ht="18.75" customHeight="1">
      <c r="A14" s="527"/>
      <c r="B14" s="253" t="s">
        <v>14</v>
      </c>
      <c r="C14" s="46">
        <v>13783.882</v>
      </c>
      <c r="D14" s="54">
        <v>991.723999999999</v>
      </c>
      <c r="E14" s="467">
        <f t="shared" si="0"/>
        <v>14775.605999999998</v>
      </c>
      <c r="F14" s="46">
        <v>29695.89699999999</v>
      </c>
      <c r="G14" s="44">
        <v>13082.559999999998</v>
      </c>
      <c r="H14" s="49">
        <f t="shared" si="1"/>
        <v>42778.45699999999</v>
      </c>
      <c r="I14" s="52">
        <v>11710.678</v>
      </c>
      <c r="J14" s="51">
        <v>3475.231</v>
      </c>
      <c r="K14" s="50">
        <f t="shared" si="2"/>
        <v>15185.909</v>
      </c>
      <c r="L14" s="187">
        <f t="shared" si="3"/>
        <v>41406.57499999999</v>
      </c>
      <c r="M14" s="208">
        <f t="shared" si="3"/>
        <v>16557.790999999997</v>
      </c>
      <c r="N14" s="456">
        <f t="shared" si="3"/>
        <v>57964.36599999999</v>
      </c>
      <c r="O14" s="446">
        <f t="shared" si="4"/>
        <v>72739.97199999998</v>
      </c>
    </row>
    <row r="15" spans="1:15" s="58" customFormat="1" ht="18.75" customHeight="1">
      <c r="A15" s="527"/>
      <c r="B15" s="253" t="s">
        <v>13</v>
      </c>
      <c r="C15" s="46">
        <v>12638.630000000001</v>
      </c>
      <c r="D15" s="54">
        <v>885.798</v>
      </c>
      <c r="E15" s="467">
        <f t="shared" si="0"/>
        <v>13524.428000000002</v>
      </c>
      <c r="F15" s="46">
        <v>25363.291999999998</v>
      </c>
      <c r="G15" s="44">
        <v>13478.010999999995</v>
      </c>
      <c r="H15" s="49">
        <f t="shared" si="1"/>
        <v>38841.30299999999</v>
      </c>
      <c r="I15" s="52">
        <v>6423.654</v>
      </c>
      <c r="J15" s="51">
        <v>2661.1779999999994</v>
      </c>
      <c r="K15" s="50">
        <f t="shared" si="2"/>
        <v>9084.832</v>
      </c>
      <c r="L15" s="187">
        <f t="shared" si="3"/>
        <v>31786.945999999996</v>
      </c>
      <c r="M15" s="208">
        <f t="shared" si="3"/>
        <v>16139.188999999995</v>
      </c>
      <c r="N15" s="456">
        <f t="shared" si="3"/>
        <v>47926.134999999995</v>
      </c>
      <c r="O15" s="446">
        <f t="shared" si="4"/>
        <v>61450.562999999995</v>
      </c>
    </row>
    <row r="16" spans="1:15" s="199" customFormat="1" ht="18.75" customHeight="1">
      <c r="A16" s="527"/>
      <c r="B16" s="254" t="s">
        <v>12</v>
      </c>
      <c r="C16" s="46">
        <v>14128.666000000003</v>
      </c>
      <c r="D16" s="54">
        <v>967.2700000000008</v>
      </c>
      <c r="E16" s="467">
        <f t="shared" si="0"/>
        <v>15095.936000000003</v>
      </c>
      <c r="F16" s="46">
        <v>24984.322999999993</v>
      </c>
      <c r="G16" s="44">
        <v>13734.576000000003</v>
      </c>
      <c r="H16" s="49">
        <f t="shared" si="1"/>
        <v>38718.899</v>
      </c>
      <c r="I16" s="52">
        <v>5563</v>
      </c>
      <c r="J16" s="51">
        <v>2170.166</v>
      </c>
      <c r="K16" s="50">
        <f t="shared" si="2"/>
        <v>7733.166</v>
      </c>
      <c r="L16" s="187">
        <f t="shared" si="3"/>
        <v>30547.322999999993</v>
      </c>
      <c r="M16" s="208">
        <f t="shared" si="3"/>
        <v>15904.742000000002</v>
      </c>
      <c r="N16" s="456">
        <f t="shared" si="3"/>
        <v>46452.064999999995</v>
      </c>
      <c r="O16" s="446">
        <f t="shared" si="4"/>
        <v>61548.001</v>
      </c>
    </row>
    <row r="17" spans="1:15" s="202" customFormat="1" ht="18.75" customHeight="1">
      <c r="A17" s="527"/>
      <c r="B17" s="253" t="s">
        <v>11</v>
      </c>
      <c r="C17" s="46">
        <v>16887.331000000006</v>
      </c>
      <c r="D17" s="54">
        <v>1309.4540000000002</v>
      </c>
      <c r="E17" s="467">
        <f t="shared" si="0"/>
        <v>18196.785000000007</v>
      </c>
      <c r="F17" s="46">
        <v>25070.022</v>
      </c>
      <c r="G17" s="44">
        <v>14500.524999999998</v>
      </c>
      <c r="H17" s="49">
        <f t="shared" si="1"/>
        <v>39570.547</v>
      </c>
      <c r="I17" s="52">
        <v>6296.044999999999</v>
      </c>
      <c r="J17" s="51">
        <v>3104.829</v>
      </c>
      <c r="K17" s="50">
        <f t="shared" si="2"/>
        <v>9400.874</v>
      </c>
      <c r="L17" s="187">
        <f t="shared" si="3"/>
        <v>31366.067</v>
      </c>
      <c r="M17" s="208">
        <f t="shared" si="3"/>
        <v>17605.354</v>
      </c>
      <c r="N17" s="456">
        <f t="shared" si="3"/>
        <v>48971.421</v>
      </c>
      <c r="O17" s="446">
        <f t="shared" si="4"/>
        <v>67168.206</v>
      </c>
    </row>
    <row r="18" spans="1:15" s="207" customFormat="1" ht="18.75" customHeight="1">
      <c r="A18" s="527"/>
      <c r="B18" s="253" t="s">
        <v>10</v>
      </c>
      <c r="C18" s="46">
        <v>15093.098999999987</v>
      </c>
      <c r="D18" s="54">
        <v>1119.6540000000005</v>
      </c>
      <c r="E18" s="467">
        <f t="shared" si="0"/>
        <v>16212.752999999988</v>
      </c>
      <c r="F18" s="46">
        <v>26007.945999999985</v>
      </c>
      <c r="G18" s="44">
        <v>14807.36499999999</v>
      </c>
      <c r="H18" s="49">
        <f t="shared" si="1"/>
        <v>40815.31099999997</v>
      </c>
      <c r="I18" s="52">
        <v>5069.978999999999</v>
      </c>
      <c r="J18" s="51">
        <v>2636.1990000000005</v>
      </c>
      <c r="K18" s="50">
        <f t="shared" si="2"/>
        <v>7706.178</v>
      </c>
      <c r="L18" s="187">
        <f t="shared" si="3"/>
        <v>31077.924999999985</v>
      </c>
      <c r="M18" s="208">
        <f t="shared" si="3"/>
        <v>17443.56399999999</v>
      </c>
      <c r="N18" s="456">
        <f t="shared" si="3"/>
        <v>48521.48899999997</v>
      </c>
      <c r="O18" s="446">
        <f t="shared" si="4"/>
        <v>64734.24199999996</v>
      </c>
    </row>
    <row r="19" spans="1:15" ht="18.75" customHeight="1">
      <c r="A19" s="527"/>
      <c r="B19" s="253" t="s">
        <v>9</v>
      </c>
      <c r="C19" s="46">
        <v>15171.751999999999</v>
      </c>
      <c r="D19" s="54">
        <v>1050.7379999999994</v>
      </c>
      <c r="E19" s="467">
        <f t="shared" si="0"/>
        <v>16222.489999999998</v>
      </c>
      <c r="F19" s="46">
        <v>26140.642999999993</v>
      </c>
      <c r="G19" s="44">
        <v>14655.275999999996</v>
      </c>
      <c r="H19" s="49">
        <f t="shared" si="1"/>
        <v>40795.91899999999</v>
      </c>
      <c r="I19" s="52">
        <v>7049.579</v>
      </c>
      <c r="J19" s="51">
        <v>3219.482</v>
      </c>
      <c r="K19" s="50">
        <f t="shared" si="2"/>
        <v>10269.061</v>
      </c>
      <c r="L19" s="187">
        <f t="shared" si="3"/>
        <v>33190.221999999994</v>
      </c>
      <c r="M19" s="208">
        <f t="shared" si="3"/>
        <v>17874.757999999994</v>
      </c>
      <c r="N19" s="456">
        <f t="shared" si="3"/>
        <v>51064.97999999999</v>
      </c>
      <c r="O19" s="446">
        <f t="shared" si="4"/>
        <v>67287.46999999999</v>
      </c>
    </row>
    <row r="20" spans="1:15" s="215" customFormat="1" ht="18.75" customHeight="1">
      <c r="A20" s="527"/>
      <c r="B20" s="253" t="s">
        <v>8</v>
      </c>
      <c r="C20" s="46">
        <v>14385.91899999999</v>
      </c>
      <c r="D20" s="54">
        <v>1113.368999999999</v>
      </c>
      <c r="E20" s="467">
        <f t="shared" si="0"/>
        <v>15499.28799999999</v>
      </c>
      <c r="F20" s="46">
        <v>29162.51900000001</v>
      </c>
      <c r="G20" s="44">
        <v>15970.464000000004</v>
      </c>
      <c r="H20" s="49">
        <f t="shared" si="1"/>
        <v>45132.983000000015</v>
      </c>
      <c r="I20" s="52">
        <v>6652.452</v>
      </c>
      <c r="J20" s="51">
        <v>3682.899</v>
      </c>
      <c r="K20" s="50">
        <f t="shared" si="2"/>
        <v>10335.351</v>
      </c>
      <c r="L20" s="187">
        <f t="shared" si="3"/>
        <v>35814.97100000001</v>
      </c>
      <c r="M20" s="208">
        <f t="shared" si="3"/>
        <v>19653.363000000005</v>
      </c>
      <c r="N20" s="456">
        <f t="shared" si="3"/>
        <v>55468.33400000002</v>
      </c>
      <c r="O20" s="446">
        <f t="shared" si="4"/>
        <v>70967.622</v>
      </c>
    </row>
    <row r="21" spans="1:15" s="48" customFormat="1" ht="18.75" customHeight="1">
      <c r="A21" s="527"/>
      <c r="B21" s="253" t="s">
        <v>7</v>
      </c>
      <c r="C21" s="46">
        <v>15439.293000000005</v>
      </c>
      <c r="D21" s="54">
        <v>1060.6469999999995</v>
      </c>
      <c r="E21" s="467">
        <f t="shared" si="0"/>
        <v>16499.940000000006</v>
      </c>
      <c r="F21" s="46">
        <v>26781.021999999997</v>
      </c>
      <c r="G21" s="44">
        <v>16346.724999999995</v>
      </c>
      <c r="H21" s="49">
        <f t="shared" si="1"/>
        <v>43127.74699999999</v>
      </c>
      <c r="I21" s="52">
        <v>7991.955</v>
      </c>
      <c r="J21" s="51">
        <v>4510.3460000000005</v>
      </c>
      <c r="K21" s="50">
        <f t="shared" si="2"/>
        <v>12502.301</v>
      </c>
      <c r="L21" s="187">
        <f t="shared" si="3"/>
        <v>34772.977</v>
      </c>
      <c r="M21" s="208">
        <f t="shared" si="3"/>
        <v>20857.070999999996</v>
      </c>
      <c r="N21" s="456">
        <f t="shared" si="3"/>
        <v>55630.04799999999</v>
      </c>
      <c r="O21" s="446">
        <f t="shared" si="4"/>
        <v>72129.988</v>
      </c>
    </row>
    <row r="22" spans="1:15" ht="18.75" customHeight="1" thickBot="1">
      <c r="A22" s="528"/>
      <c r="B22" s="253" t="s">
        <v>6</v>
      </c>
      <c r="C22" s="46">
        <v>16297.548</v>
      </c>
      <c r="D22" s="54">
        <v>1099.3519999999996</v>
      </c>
      <c r="E22" s="467">
        <f t="shared" si="0"/>
        <v>17396.9</v>
      </c>
      <c r="F22" s="46">
        <v>26692.725000000006</v>
      </c>
      <c r="G22" s="44">
        <v>16896.671000000006</v>
      </c>
      <c r="H22" s="49">
        <f t="shared" si="1"/>
        <v>43589.39600000001</v>
      </c>
      <c r="I22" s="52">
        <v>7269.738000000001</v>
      </c>
      <c r="J22" s="51">
        <v>4285.142999999999</v>
      </c>
      <c r="K22" s="50">
        <f t="shared" si="2"/>
        <v>11554.881000000001</v>
      </c>
      <c r="L22" s="187">
        <f t="shared" si="3"/>
        <v>33962.463</v>
      </c>
      <c r="M22" s="208">
        <f t="shared" si="3"/>
        <v>21181.814000000006</v>
      </c>
      <c r="N22" s="456">
        <f t="shared" si="3"/>
        <v>55144.27700000001</v>
      </c>
      <c r="O22" s="446">
        <f t="shared" si="4"/>
        <v>72541.17700000001</v>
      </c>
    </row>
    <row r="23" spans="1:15" ht="3.75" customHeight="1">
      <c r="A23" s="57"/>
      <c r="B23" s="255"/>
      <c r="C23" s="56"/>
      <c r="D23" s="55"/>
      <c r="E23" s="468">
        <f t="shared" si="0"/>
        <v>0</v>
      </c>
      <c r="F23" s="36"/>
      <c r="G23" s="35"/>
      <c r="H23" s="33"/>
      <c r="I23" s="36"/>
      <c r="J23" s="35"/>
      <c r="K23" s="34"/>
      <c r="L23" s="61">
        <f t="shared" si="3"/>
        <v>0</v>
      </c>
      <c r="M23" s="209">
        <f t="shared" si="3"/>
        <v>0</v>
      </c>
      <c r="N23" s="457">
        <f t="shared" si="3"/>
        <v>0</v>
      </c>
      <c r="O23" s="447">
        <f t="shared" si="4"/>
        <v>0</v>
      </c>
    </row>
    <row r="24" spans="1:15" s="444" customFormat="1" ht="19.5" customHeight="1">
      <c r="A24" s="437">
        <v>2017</v>
      </c>
      <c r="B24" s="253" t="s">
        <v>5</v>
      </c>
      <c r="C24" s="46">
        <v>11829.99400000001</v>
      </c>
      <c r="D24" s="438">
        <v>1191.2129999999995</v>
      </c>
      <c r="E24" s="469">
        <f t="shared" si="0"/>
        <v>13021.20700000001</v>
      </c>
      <c r="F24" s="439">
        <v>23957.267</v>
      </c>
      <c r="G24" s="44">
        <v>13194.999000000009</v>
      </c>
      <c r="H24" s="440">
        <f aca="true" t="shared" si="5" ref="H24:H30">G24+F24</f>
        <v>37152.26600000001</v>
      </c>
      <c r="I24" s="52">
        <v>10316.453</v>
      </c>
      <c r="J24" s="51">
        <v>3650.6160000000004</v>
      </c>
      <c r="K24" s="441">
        <f aca="true" t="shared" si="6" ref="K24:K30">J24+I24</f>
        <v>13967.069</v>
      </c>
      <c r="L24" s="442">
        <f t="shared" si="3"/>
        <v>34273.72</v>
      </c>
      <c r="M24" s="443">
        <f t="shared" si="3"/>
        <v>16845.61500000001</v>
      </c>
      <c r="N24" s="458">
        <f t="shared" si="3"/>
        <v>51119.33500000001</v>
      </c>
      <c r="O24" s="454">
        <f t="shared" si="4"/>
        <v>64140.542000000016</v>
      </c>
    </row>
    <row r="25" spans="1:15" s="444" customFormat="1" ht="19.5" customHeight="1">
      <c r="A25" s="437"/>
      <c r="B25" s="253" t="s">
        <v>4</v>
      </c>
      <c r="C25" s="46">
        <v>11490.663999999995</v>
      </c>
      <c r="D25" s="438">
        <v>2437.2589999999996</v>
      </c>
      <c r="E25" s="469">
        <f aca="true" t="shared" si="7" ref="E25:E30">D25+C25</f>
        <v>13927.922999999995</v>
      </c>
      <c r="F25" s="439">
        <v>21477.372000000003</v>
      </c>
      <c r="G25" s="44">
        <v>10834.468999999997</v>
      </c>
      <c r="H25" s="440">
        <f t="shared" si="5"/>
        <v>32311.841</v>
      </c>
      <c r="I25" s="52">
        <v>13366.740999999996</v>
      </c>
      <c r="J25" s="51">
        <v>5140.989</v>
      </c>
      <c r="K25" s="441">
        <f t="shared" si="6"/>
        <v>18507.729999999996</v>
      </c>
      <c r="L25" s="442">
        <f aca="true" t="shared" si="8" ref="L25:N26">I25+F25</f>
        <v>34844.113</v>
      </c>
      <c r="M25" s="443">
        <f t="shared" si="8"/>
        <v>15975.457999999997</v>
      </c>
      <c r="N25" s="458">
        <f t="shared" si="8"/>
        <v>50819.570999999996</v>
      </c>
      <c r="O25" s="454">
        <f aca="true" t="shared" si="9" ref="O25:O30">N25+E25</f>
        <v>64747.49399999999</v>
      </c>
    </row>
    <row r="26" spans="1:15" s="444" customFormat="1" ht="19.5" customHeight="1">
      <c r="A26" s="437"/>
      <c r="B26" s="253" t="s">
        <v>3</v>
      </c>
      <c r="C26" s="46">
        <v>12799.938000000004</v>
      </c>
      <c r="D26" s="438">
        <v>2855.977</v>
      </c>
      <c r="E26" s="469">
        <f t="shared" si="7"/>
        <v>15655.915000000005</v>
      </c>
      <c r="F26" s="439">
        <v>22139.188999999988</v>
      </c>
      <c r="G26" s="44">
        <v>13137.115000000002</v>
      </c>
      <c r="H26" s="440">
        <f t="shared" si="5"/>
        <v>35276.30399999999</v>
      </c>
      <c r="I26" s="52">
        <v>10475.223</v>
      </c>
      <c r="J26" s="51">
        <v>5355.985999999998</v>
      </c>
      <c r="K26" s="441">
        <f t="shared" si="6"/>
        <v>15831.208999999999</v>
      </c>
      <c r="L26" s="442">
        <f t="shared" si="8"/>
        <v>32614.41199999999</v>
      </c>
      <c r="M26" s="443">
        <f t="shared" si="8"/>
        <v>18493.101</v>
      </c>
      <c r="N26" s="458">
        <f t="shared" si="8"/>
        <v>51107.51299999999</v>
      </c>
      <c r="O26" s="454">
        <f t="shared" si="9"/>
        <v>66763.428</v>
      </c>
    </row>
    <row r="27" spans="1:15" s="444" customFormat="1" ht="19.5" customHeight="1">
      <c r="A27" s="437"/>
      <c r="B27" s="253" t="s">
        <v>14</v>
      </c>
      <c r="C27" s="46">
        <v>11693.439000000008</v>
      </c>
      <c r="D27" s="438">
        <v>1440.3899999999999</v>
      </c>
      <c r="E27" s="469">
        <f t="shared" si="7"/>
        <v>13133.829000000007</v>
      </c>
      <c r="F27" s="439">
        <v>24734.897999999983</v>
      </c>
      <c r="G27" s="44">
        <v>12783.227000000006</v>
      </c>
      <c r="H27" s="440">
        <f t="shared" si="5"/>
        <v>37518.124999999985</v>
      </c>
      <c r="I27" s="52">
        <v>17968.26</v>
      </c>
      <c r="J27" s="51">
        <v>4994.878</v>
      </c>
      <c r="K27" s="441">
        <f t="shared" si="6"/>
        <v>22963.138</v>
      </c>
      <c r="L27" s="442">
        <f aca="true" t="shared" si="10" ref="L27:N28">I27+F27</f>
        <v>42703.15799999998</v>
      </c>
      <c r="M27" s="443">
        <f t="shared" si="10"/>
        <v>17778.105000000007</v>
      </c>
      <c r="N27" s="458">
        <f t="shared" si="10"/>
        <v>60481.262999999984</v>
      </c>
      <c r="O27" s="454">
        <f t="shared" si="9"/>
        <v>73615.09199999999</v>
      </c>
    </row>
    <row r="28" spans="1:15" s="444" customFormat="1" ht="19.5" customHeight="1">
      <c r="A28" s="437"/>
      <c r="B28" s="253" t="s">
        <v>13</v>
      </c>
      <c r="C28" s="46">
        <v>12294.185999999994</v>
      </c>
      <c r="D28" s="438">
        <v>1742.8650000000002</v>
      </c>
      <c r="E28" s="469">
        <f t="shared" si="7"/>
        <v>14037.050999999994</v>
      </c>
      <c r="F28" s="439">
        <v>25167.995000000006</v>
      </c>
      <c r="G28" s="44">
        <v>12809.701999999996</v>
      </c>
      <c r="H28" s="440">
        <f t="shared" si="5"/>
        <v>37977.697</v>
      </c>
      <c r="I28" s="52">
        <v>16046.46</v>
      </c>
      <c r="J28" s="51">
        <v>5585.725000000002</v>
      </c>
      <c r="K28" s="441">
        <f t="shared" si="6"/>
        <v>21632.185</v>
      </c>
      <c r="L28" s="442">
        <f t="shared" si="10"/>
        <v>41214.455</v>
      </c>
      <c r="M28" s="443">
        <f t="shared" si="10"/>
        <v>18395.426999999996</v>
      </c>
      <c r="N28" s="458">
        <f t="shared" si="10"/>
        <v>59609.882</v>
      </c>
      <c r="O28" s="454">
        <f t="shared" si="9"/>
        <v>73646.93299999999</v>
      </c>
    </row>
    <row r="29" spans="1:15" s="444" customFormat="1" ht="19.5" customHeight="1">
      <c r="A29" s="437"/>
      <c r="B29" s="253" t="s">
        <v>12</v>
      </c>
      <c r="C29" s="46">
        <v>12344.041000000007</v>
      </c>
      <c r="D29" s="438">
        <v>1933.7620000000006</v>
      </c>
      <c r="E29" s="469">
        <f t="shared" si="7"/>
        <v>14277.803000000007</v>
      </c>
      <c r="F29" s="439">
        <v>22046.979999999992</v>
      </c>
      <c r="G29" s="44">
        <v>13116.366</v>
      </c>
      <c r="H29" s="440">
        <f t="shared" si="5"/>
        <v>35163.34599999999</v>
      </c>
      <c r="I29" s="52">
        <v>11266.310000000001</v>
      </c>
      <c r="J29" s="51">
        <v>5988.25</v>
      </c>
      <c r="K29" s="441">
        <f t="shared" si="6"/>
        <v>17254.56</v>
      </c>
      <c r="L29" s="442">
        <f aca="true" t="shared" si="11" ref="L29:N30">I29+F29</f>
        <v>33313.28999999999</v>
      </c>
      <c r="M29" s="443">
        <f t="shared" si="11"/>
        <v>19104.616</v>
      </c>
      <c r="N29" s="458">
        <f t="shared" si="11"/>
        <v>52417.90599999999</v>
      </c>
      <c r="O29" s="454">
        <f t="shared" si="9"/>
        <v>66695.709</v>
      </c>
    </row>
    <row r="30" spans="1:15" s="444" customFormat="1" ht="19.5" customHeight="1">
      <c r="A30" s="437"/>
      <c r="B30" s="253" t="s">
        <v>11</v>
      </c>
      <c r="C30" s="46">
        <v>12861.355999999994</v>
      </c>
      <c r="D30" s="438">
        <v>1593.9009999999985</v>
      </c>
      <c r="E30" s="469">
        <f t="shared" si="7"/>
        <v>14455.256999999992</v>
      </c>
      <c r="F30" s="439">
        <v>21280.061999999998</v>
      </c>
      <c r="G30" s="44">
        <v>13676.980999999998</v>
      </c>
      <c r="H30" s="440">
        <f t="shared" si="5"/>
        <v>34957.043</v>
      </c>
      <c r="I30" s="52">
        <v>11004.346999999998</v>
      </c>
      <c r="J30" s="51">
        <v>5972.0470000000005</v>
      </c>
      <c r="K30" s="441">
        <f t="shared" si="6"/>
        <v>16976.394</v>
      </c>
      <c r="L30" s="442">
        <f t="shared" si="11"/>
        <v>32284.408999999996</v>
      </c>
      <c r="M30" s="443">
        <f t="shared" si="11"/>
        <v>19649.028</v>
      </c>
      <c r="N30" s="458">
        <f t="shared" si="11"/>
        <v>51933.437</v>
      </c>
      <c r="O30" s="454">
        <f t="shared" si="9"/>
        <v>66388.69399999999</v>
      </c>
    </row>
    <row r="31" spans="1:15" s="444" customFormat="1" ht="19.5" customHeight="1" thickBot="1">
      <c r="A31" s="437"/>
      <c r="B31" s="253" t="s">
        <v>10</v>
      </c>
      <c r="C31" s="46">
        <v>14247.833000000008</v>
      </c>
      <c r="D31" s="438">
        <v>1975.1711999999973</v>
      </c>
      <c r="E31" s="469">
        <f>D31+C31</f>
        <v>16223.004200000005</v>
      </c>
      <c r="F31" s="439">
        <v>22065.239999999994</v>
      </c>
      <c r="G31" s="44">
        <v>13636.585000000005</v>
      </c>
      <c r="H31" s="440">
        <f>G31+F31</f>
        <v>35701.825</v>
      </c>
      <c r="I31" s="52">
        <v>12241.455000000004</v>
      </c>
      <c r="J31" s="51">
        <v>7078.786</v>
      </c>
      <c r="K31" s="441">
        <f>J31+I31</f>
        <v>19320.241</v>
      </c>
      <c r="L31" s="442">
        <f>I31+F31</f>
        <v>34306.695</v>
      </c>
      <c r="M31" s="443">
        <f>J31+G31</f>
        <v>20715.371000000006</v>
      </c>
      <c r="N31" s="458">
        <f>K31+H31</f>
        <v>55022.066</v>
      </c>
      <c r="O31" s="454">
        <f>N31+E31</f>
        <v>71245.0702</v>
      </c>
    </row>
    <row r="32" spans="1:15" ht="18" customHeight="1">
      <c r="A32" s="47" t="s">
        <v>2</v>
      </c>
      <c r="B32" s="37"/>
      <c r="C32" s="36"/>
      <c r="D32" s="35"/>
      <c r="E32" s="470"/>
      <c r="F32" s="36"/>
      <c r="G32" s="35"/>
      <c r="H32" s="34"/>
      <c r="I32" s="36"/>
      <c r="J32" s="35"/>
      <c r="K32" s="34"/>
      <c r="L32" s="61"/>
      <c r="M32" s="209"/>
      <c r="N32" s="457"/>
      <c r="O32" s="447"/>
    </row>
    <row r="33" spans="1:15" ht="18" customHeight="1">
      <c r="A33" s="32" t="s">
        <v>151</v>
      </c>
      <c r="B33" s="43"/>
      <c r="C33" s="46">
        <f>SUM(C11:C18)</f>
        <v>108608.20700000001</v>
      </c>
      <c r="D33" s="44">
        <f aca="true" t="shared" si="12" ref="D33:O33">SUM(D11:D18)</f>
        <v>11390.251999999997</v>
      </c>
      <c r="E33" s="471">
        <f t="shared" si="12"/>
        <v>119998.459</v>
      </c>
      <c r="F33" s="46">
        <f t="shared" si="12"/>
        <v>209280.30299999999</v>
      </c>
      <c r="G33" s="44">
        <f t="shared" si="12"/>
        <v>110230.98399999998</v>
      </c>
      <c r="H33" s="45">
        <f t="shared" si="12"/>
        <v>319511.28699999995</v>
      </c>
      <c r="I33" s="46">
        <f t="shared" si="12"/>
        <v>54574.49297</v>
      </c>
      <c r="J33" s="44">
        <f t="shared" si="12"/>
        <v>19550.024</v>
      </c>
      <c r="K33" s="45">
        <f t="shared" si="12"/>
        <v>74124.51697</v>
      </c>
      <c r="L33" s="46">
        <f t="shared" si="12"/>
        <v>263854.79597</v>
      </c>
      <c r="M33" s="210">
        <f t="shared" si="12"/>
        <v>129781.00799999997</v>
      </c>
      <c r="N33" s="459">
        <f t="shared" si="12"/>
        <v>393635.8039699999</v>
      </c>
      <c r="O33" s="448">
        <f t="shared" si="12"/>
        <v>513634.26297</v>
      </c>
    </row>
    <row r="34" spans="1:15" ht="18" customHeight="1" thickBot="1">
      <c r="A34" s="32" t="s">
        <v>152</v>
      </c>
      <c r="B34" s="43"/>
      <c r="C34" s="42">
        <f>SUM(C24:C31)</f>
        <v>99561.45100000003</v>
      </c>
      <c r="D34" s="39">
        <f aca="true" t="shared" si="13" ref="D34:O34">SUM(D24:D31)</f>
        <v>15170.538199999994</v>
      </c>
      <c r="E34" s="472">
        <f t="shared" si="13"/>
        <v>114731.98920000004</v>
      </c>
      <c r="F34" s="41">
        <f t="shared" si="13"/>
        <v>182869.00299999997</v>
      </c>
      <c r="G34" s="39">
        <f t="shared" si="13"/>
        <v>103189.44400000002</v>
      </c>
      <c r="H34" s="40">
        <f t="shared" si="13"/>
        <v>286058.447</v>
      </c>
      <c r="I34" s="41">
        <f t="shared" si="13"/>
        <v>102685.24899999998</v>
      </c>
      <c r="J34" s="39">
        <f t="shared" si="13"/>
        <v>43767.277</v>
      </c>
      <c r="K34" s="40">
        <f t="shared" si="13"/>
        <v>146452.52599999998</v>
      </c>
      <c r="L34" s="41">
        <f t="shared" si="13"/>
        <v>285554.252</v>
      </c>
      <c r="M34" s="211">
        <f t="shared" si="13"/>
        <v>146956.72100000002</v>
      </c>
      <c r="N34" s="460">
        <f t="shared" si="13"/>
        <v>432510.97299999994</v>
      </c>
      <c r="O34" s="449">
        <f t="shared" si="13"/>
        <v>547242.9622</v>
      </c>
    </row>
    <row r="35" spans="1:15" ht="17.25" customHeight="1">
      <c r="A35" s="38" t="s">
        <v>1</v>
      </c>
      <c r="B35" s="37"/>
      <c r="C35" s="36"/>
      <c r="D35" s="35"/>
      <c r="E35" s="473"/>
      <c r="F35" s="36"/>
      <c r="G35" s="35"/>
      <c r="H35" s="33"/>
      <c r="I35" s="36"/>
      <c r="J35" s="35"/>
      <c r="K35" s="34"/>
      <c r="L35" s="61"/>
      <c r="M35" s="209"/>
      <c r="N35" s="461"/>
      <c r="O35" s="447"/>
    </row>
    <row r="36" spans="1:15" ht="17.25" customHeight="1">
      <c r="A36" s="32" t="s">
        <v>153</v>
      </c>
      <c r="B36" s="31"/>
      <c r="C36" s="234">
        <f>(C31/C18-1)*100</f>
        <v>-5.600347549565399</v>
      </c>
      <c r="D36" s="235">
        <f aca="true" t="shared" si="14" ref="D36:O36">(D31/D18-1)*100</f>
        <v>76.40906923031548</v>
      </c>
      <c r="E36" s="474">
        <f t="shared" si="14"/>
        <v>0.06322923688542037</v>
      </c>
      <c r="F36" s="234">
        <f t="shared" si="14"/>
        <v>-15.159620832802378</v>
      </c>
      <c r="G36" s="236">
        <f t="shared" si="14"/>
        <v>-7.906741003547813</v>
      </c>
      <c r="H36" s="237">
        <f t="shared" si="14"/>
        <v>-12.528352411672127</v>
      </c>
      <c r="I36" s="238">
        <f t="shared" si="14"/>
        <v>141.44981665604544</v>
      </c>
      <c r="J36" s="235">
        <f t="shared" si="14"/>
        <v>168.52244462576604</v>
      </c>
      <c r="K36" s="239">
        <f t="shared" si="14"/>
        <v>150.71106584872558</v>
      </c>
      <c r="L36" s="238">
        <f t="shared" si="14"/>
        <v>10.389271484502327</v>
      </c>
      <c r="M36" s="240">
        <f t="shared" si="14"/>
        <v>18.756528195728905</v>
      </c>
      <c r="N36" s="462">
        <f t="shared" si="14"/>
        <v>13.397315568778257</v>
      </c>
      <c r="O36" s="450">
        <f t="shared" si="14"/>
        <v>10.057780857308929</v>
      </c>
    </row>
    <row r="37" spans="1:15" ht="7.5" customHeight="1" thickBot="1">
      <c r="A37" s="30"/>
      <c r="B37" s="29"/>
      <c r="C37" s="28"/>
      <c r="D37" s="27"/>
      <c r="E37" s="475"/>
      <c r="F37" s="26"/>
      <c r="G37" s="24"/>
      <c r="H37" s="23"/>
      <c r="I37" s="26"/>
      <c r="J37" s="24"/>
      <c r="K37" s="25"/>
      <c r="L37" s="26"/>
      <c r="M37" s="212"/>
      <c r="N37" s="463"/>
      <c r="O37" s="451"/>
    </row>
    <row r="38" spans="1:15" ht="17.25" customHeight="1">
      <c r="A38" s="22" t="s">
        <v>0</v>
      </c>
      <c r="B38" s="21"/>
      <c r="C38" s="20"/>
      <c r="D38" s="19"/>
      <c r="E38" s="476"/>
      <c r="F38" s="18"/>
      <c r="G38" s="16"/>
      <c r="H38" s="15"/>
      <c r="I38" s="18"/>
      <c r="J38" s="16"/>
      <c r="K38" s="17"/>
      <c r="L38" s="18"/>
      <c r="M38" s="213"/>
      <c r="N38" s="464"/>
      <c r="O38" s="452"/>
    </row>
    <row r="39" spans="1:15" ht="17.25" customHeight="1" thickBot="1">
      <c r="A39" s="223" t="s">
        <v>154</v>
      </c>
      <c r="B39" s="14"/>
      <c r="C39" s="13">
        <f aca="true" t="shared" si="15" ref="C39:O39">(C34/C33-1)*100</f>
        <v>-8.32971674046693</v>
      </c>
      <c r="D39" s="9">
        <f t="shared" si="15"/>
        <v>33.18878458527519</v>
      </c>
      <c r="E39" s="477">
        <f t="shared" si="15"/>
        <v>-4.3887811925984455</v>
      </c>
      <c r="F39" s="13">
        <f t="shared" si="15"/>
        <v>-12.62006009232508</v>
      </c>
      <c r="G39" s="12">
        <f t="shared" si="15"/>
        <v>-6.3879861582293085</v>
      </c>
      <c r="H39" s="8">
        <f t="shared" si="15"/>
        <v>-10.470002582412674</v>
      </c>
      <c r="I39" s="11">
        <f t="shared" si="15"/>
        <v>88.15612094911596</v>
      </c>
      <c r="J39" s="9">
        <f t="shared" si="15"/>
        <v>123.87326481031428</v>
      </c>
      <c r="K39" s="10">
        <f t="shared" si="15"/>
        <v>97.57636472595553</v>
      </c>
      <c r="L39" s="11">
        <f t="shared" si="15"/>
        <v>8.224014253834987</v>
      </c>
      <c r="M39" s="214">
        <f t="shared" si="15"/>
        <v>13.23438095040843</v>
      </c>
      <c r="N39" s="465">
        <f t="shared" si="15"/>
        <v>9.875923032896372</v>
      </c>
      <c r="O39" s="453">
        <f t="shared" si="15"/>
        <v>6.543313336548762</v>
      </c>
    </row>
    <row r="40" spans="1:14" s="5" customFormat="1" ht="6" customHeight="1" thickTop="1">
      <c r="A40" s="60"/>
      <c r="B40" s="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="5" customFormat="1" ht="13.5" customHeight="1">
      <c r="A41" s="60" t="s">
        <v>144</v>
      </c>
    </row>
    <row r="42" spans="1:1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4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4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4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65522" ht="14.25">
      <c r="C65522" s="2" t="e">
        <f>((C65518/C65505)-1)*100</f>
        <v>#DIV/0!</v>
      </c>
    </row>
  </sheetData>
  <sheetProtection/>
  <mergeCells count="12">
    <mergeCell ref="C9:C10"/>
    <mergeCell ref="D9:D10"/>
    <mergeCell ref="E9:E10"/>
    <mergeCell ref="F9:H9"/>
    <mergeCell ref="I9:K9"/>
    <mergeCell ref="A11:A22"/>
    <mergeCell ref="N1:O1"/>
    <mergeCell ref="A4:O5"/>
    <mergeCell ref="C7:E7"/>
    <mergeCell ref="F7:N8"/>
    <mergeCell ref="O7:O10"/>
    <mergeCell ref="A9:B9"/>
  </mergeCells>
  <conditionalFormatting sqref="P36:IV36 P39:IV39">
    <cfRule type="cellIs" priority="5" dxfId="95" operator="lessThan" stopIfTrue="1">
      <formula>0</formula>
    </cfRule>
  </conditionalFormatting>
  <conditionalFormatting sqref="C35:O39">
    <cfRule type="cellIs" priority="3" dxfId="96" operator="lessThan" stopIfTrue="1">
      <formula>0</formula>
    </cfRule>
    <cfRule type="cellIs" priority="4" dxfId="97" operator="greaterThanOrEqual" stopIfTrue="1">
      <formula>0</formula>
    </cfRule>
  </conditionalFormatting>
  <conditionalFormatting sqref="A36:B36 A39:B39">
    <cfRule type="cellIs" priority="1" dxfId="95" operator="lessThan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T29"/>
  <sheetViews>
    <sheetView showGridLines="0" zoomScale="90" zoomScaleNormal="90" zoomScalePageLayoutView="0" workbookViewId="0" topLeftCell="A1">
      <selection activeCell="M20" sqref="M20"/>
    </sheetView>
  </sheetViews>
  <sheetFormatPr defaultColWidth="9.140625" defaultRowHeight="15"/>
  <cols>
    <col min="1" max="1" width="23.57421875" style="62" customWidth="1"/>
    <col min="2" max="2" width="10.140625" style="62" customWidth="1"/>
    <col min="3" max="3" width="11.421875" style="62" customWidth="1"/>
    <col min="4" max="4" width="10.00390625" style="62" bestFit="1" customWidth="1"/>
    <col min="5" max="5" width="9.00390625" style="62" customWidth="1"/>
    <col min="6" max="6" width="10.28125" style="62" customWidth="1"/>
    <col min="7" max="7" width="11.00390625" style="62" customWidth="1"/>
    <col min="8" max="8" width="10.421875" style="62" customWidth="1"/>
    <col min="9" max="9" width="9.00390625" style="745" bestFit="1" customWidth="1"/>
    <col min="10" max="10" width="11.140625" style="62" bestFit="1" customWidth="1"/>
    <col min="11" max="11" width="10.28125" style="62" customWidth="1"/>
    <col min="12" max="12" width="11.8515625" style="62" customWidth="1"/>
    <col min="13" max="13" width="9.00390625" style="62" bestFit="1" customWidth="1"/>
    <col min="14" max="14" width="11.140625" style="62" bestFit="1" customWidth="1"/>
    <col min="15" max="15" width="11.00390625" style="62" customWidth="1"/>
    <col min="16" max="16" width="11.140625" style="62" bestFit="1" customWidth="1"/>
    <col min="17" max="17" width="7.28125" style="745" customWidth="1"/>
    <col min="18" max="16384" width="9.140625" style="62" customWidth="1"/>
  </cols>
  <sheetData>
    <row r="1" spans="14:17" ht="16.5" thickBot="1">
      <c r="N1" s="686" t="s">
        <v>26</v>
      </c>
      <c r="O1" s="687"/>
      <c r="P1" s="687"/>
      <c r="Q1" s="752"/>
    </row>
    <row r="2" ht="7.5" customHeight="1" thickBot="1"/>
    <row r="3" spans="1:17" ht="24" customHeight="1">
      <c r="A3" s="558" t="s">
        <v>37</v>
      </c>
      <c r="B3" s="559"/>
      <c r="C3" s="559"/>
      <c r="D3" s="559"/>
      <c r="E3" s="559"/>
      <c r="F3" s="559"/>
      <c r="G3" s="559"/>
      <c r="H3" s="559"/>
      <c r="I3" s="746"/>
      <c r="J3" s="559"/>
      <c r="K3" s="559"/>
      <c r="L3" s="559"/>
      <c r="M3" s="559"/>
      <c r="N3" s="559"/>
      <c r="O3" s="559"/>
      <c r="P3" s="559"/>
      <c r="Q3" s="753"/>
    </row>
    <row r="4" spans="1:17" ht="18" customHeight="1" thickBot="1">
      <c r="A4" s="561" t="s">
        <v>36</v>
      </c>
      <c r="B4" s="562"/>
      <c r="C4" s="562"/>
      <c r="D4" s="562"/>
      <c r="E4" s="562"/>
      <c r="F4" s="562"/>
      <c r="G4" s="562"/>
      <c r="H4" s="562"/>
      <c r="I4" s="747"/>
      <c r="J4" s="562"/>
      <c r="K4" s="562"/>
      <c r="L4" s="562"/>
      <c r="M4" s="562"/>
      <c r="N4" s="562"/>
      <c r="O4" s="562"/>
      <c r="P4" s="562"/>
      <c r="Q4" s="754"/>
    </row>
    <row r="5" spans="1:17" ht="15" thickBot="1">
      <c r="A5" s="541" t="s">
        <v>145</v>
      </c>
      <c r="B5" s="553" t="s">
        <v>34</v>
      </c>
      <c r="C5" s="554"/>
      <c r="D5" s="554"/>
      <c r="E5" s="554"/>
      <c r="F5" s="555"/>
      <c r="G5" s="555"/>
      <c r="H5" s="555"/>
      <c r="I5" s="748"/>
      <c r="J5" s="554" t="s">
        <v>33</v>
      </c>
      <c r="K5" s="554"/>
      <c r="L5" s="554"/>
      <c r="M5" s="554"/>
      <c r="N5" s="554"/>
      <c r="O5" s="554"/>
      <c r="P5" s="554"/>
      <c r="Q5" s="755"/>
    </row>
    <row r="6" spans="1:17" s="252" customFormat="1" ht="25.5" customHeight="1" thickBot="1">
      <c r="A6" s="542"/>
      <c r="B6" s="538" t="s">
        <v>155</v>
      </c>
      <c r="C6" s="539"/>
      <c r="D6" s="540"/>
      <c r="E6" s="544" t="s">
        <v>32</v>
      </c>
      <c r="F6" s="538" t="s">
        <v>156</v>
      </c>
      <c r="G6" s="539"/>
      <c r="H6" s="540"/>
      <c r="I6" s="749" t="s">
        <v>31</v>
      </c>
      <c r="J6" s="538" t="s">
        <v>157</v>
      </c>
      <c r="K6" s="548"/>
      <c r="L6" s="549"/>
      <c r="M6" s="544" t="s">
        <v>32</v>
      </c>
      <c r="N6" s="538" t="s">
        <v>158</v>
      </c>
      <c r="O6" s="548"/>
      <c r="P6" s="549"/>
      <c r="Q6" s="756" t="s">
        <v>31</v>
      </c>
    </row>
    <row r="7" spans="1:17" s="72" customFormat="1" ht="26.25" thickBot="1">
      <c r="A7" s="543"/>
      <c r="B7" s="76" t="s">
        <v>20</v>
      </c>
      <c r="C7" s="73" t="s">
        <v>19</v>
      </c>
      <c r="D7" s="73" t="s">
        <v>15</v>
      </c>
      <c r="E7" s="545"/>
      <c r="F7" s="76" t="s">
        <v>20</v>
      </c>
      <c r="G7" s="74" t="s">
        <v>19</v>
      </c>
      <c r="H7" s="73" t="s">
        <v>15</v>
      </c>
      <c r="I7" s="750"/>
      <c r="J7" s="76" t="s">
        <v>20</v>
      </c>
      <c r="K7" s="73" t="s">
        <v>19</v>
      </c>
      <c r="L7" s="74" t="s">
        <v>15</v>
      </c>
      <c r="M7" s="545"/>
      <c r="N7" s="75" t="s">
        <v>20</v>
      </c>
      <c r="O7" s="74" t="s">
        <v>19</v>
      </c>
      <c r="P7" s="73" t="s">
        <v>15</v>
      </c>
      <c r="Q7" s="757"/>
    </row>
    <row r="8" spans="1:17" s="65" customFormat="1" ht="17.25" customHeight="1" thickBot="1">
      <c r="A8" s="71" t="s">
        <v>22</v>
      </c>
      <c r="B8" s="67">
        <f>SUM(B9:B24)</f>
        <v>2055213</v>
      </c>
      <c r="C8" s="66">
        <f>SUM(C9:C24)</f>
        <v>84983</v>
      </c>
      <c r="D8" s="66">
        <f>C8+B8</f>
        <v>2140196</v>
      </c>
      <c r="E8" s="68">
        <f>(D8/$D$8)</f>
        <v>1</v>
      </c>
      <c r="F8" s="67">
        <f>SUM(F9:F24)</f>
        <v>2004188</v>
      </c>
      <c r="G8" s="66">
        <f>SUM(G9:G24)</f>
        <v>62894</v>
      </c>
      <c r="H8" s="66">
        <f>G8+F8</f>
        <v>2067082</v>
      </c>
      <c r="I8" s="744">
        <f>(D8/H8-1)</f>
        <v>0.03537063357912262</v>
      </c>
      <c r="J8" s="70">
        <f>SUM(J9:J24)</f>
        <v>15492987</v>
      </c>
      <c r="K8" s="69">
        <f>SUM(K9:K24)</f>
        <v>560387</v>
      </c>
      <c r="L8" s="66">
        <f>K8+J8</f>
        <v>16053374</v>
      </c>
      <c r="M8" s="68">
        <f>(L8/$L$8)</f>
        <v>1</v>
      </c>
      <c r="N8" s="67">
        <f>SUM(N9:N24)</f>
        <v>15184313</v>
      </c>
      <c r="O8" s="66">
        <f>SUM(O9:O24)</f>
        <v>508998</v>
      </c>
      <c r="P8" s="66">
        <f>O8+N8</f>
        <v>15693311</v>
      </c>
      <c r="Q8" s="744">
        <f>(L8/P8-1)</f>
        <v>0.022943724240219288</v>
      </c>
    </row>
    <row r="9" spans="1:17" s="65" customFormat="1" ht="18" customHeight="1" thickTop="1">
      <c r="A9" s="351" t="s">
        <v>159</v>
      </c>
      <c r="B9" s="352">
        <v>1147088</v>
      </c>
      <c r="C9" s="353">
        <v>32701</v>
      </c>
      <c r="D9" s="353">
        <f>C9+B9</f>
        <v>1179789</v>
      </c>
      <c r="E9" s="354">
        <f>(D9/$D$8)</f>
        <v>0.5512527824554386</v>
      </c>
      <c r="F9" s="352">
        <v>1155315</v>
      </c>
      <c r="G9" s="353">
        <v>24252</v>
      </c>
      <c r="H9" s="353">
        <f>G9+F9</f>
        <v>1179567</v>
      </c>
      <c r="I9" s="738">
        <f aca="true" t="shared" si="0" ref="I9:I24">(D9/H9-1)</f>
        <v>0.0001882046547589944</v>
      </c>
      <c r="J9" s="352">
        <v>8954588</v>
      </c>
      <c r="K9" s="353">
        <v>247267</v>
      </c>
      <c r="L9" s="353">
        <f>K9+J9</f>
        <v>9201855</v>
      </c>
      <c r="M9" s="354">
        <f>(L9/$L$8)</f>
        <v>0.5732038012694403</v>
      </c>
      <c r="N9" s="352">
        <v>8876640</v>
      </c>
      <c r="O9" s="353">
        <v>233553</v>
      </c>
      <c r="P9" s="353">
        <f>O9+N9</f>
        <v>9110193</v>
      </c>
      <c r="Q9" s="741">
        <f aca="true" t="shared" si="1" ref="Q9:Q24">(L9/P9-1)</f>
        <v>0.010061477292522714</v>
      </c>
    </row>
    <row r="10" spans="1:17" s="65" customFormat="1" ht="18" customHeight="1">
      <c r="A10" s="355" t="s">
        <v>160</v>
      </c>
      <c r="B10" s="356">
        <v>393907</v>
      </c>
      <c r="C10" s="357">
        <v>4411</v>
      </c>
      <c r="D10" s="357">
        <f>C10+B10</f>
        <v>398318</v>
      </c>
      <c r="E10" s="358">
        <f>(D10/$D$8)</f>
        <v>0.1861128606912638</v>
      </c>
      <c r="F10" s="356">
        <v>372812</v>
      </c>
      <c r="G10" s="357">
        <v>147</v>
      </c>
      <c r="H10" s="357">
        <f>G10+F10</f>
        <v>372959</v>
      </c>
      <c r="I10" s="739">
        <f t="shared" si="0"/>
        <v>0.06799406905316663</v>
      </c>
      <c r="J10" s="356">
        <v>2706867</v>
      </c>
      <c r="K10" s="357">
        <v>25832</v>
      </c>
      <c r="L10" s="357">
        <f>K10+J10</f>
        <v>2732699</v>
      </c>
      <c r="M10" s="358">
        <f>(L10/$L$8)</f>
        <v>0.17022583539136382</v>
      </c>
      <c r="N10" s="356">
        <v>2708660</v>
      </c>
      <c r="O10" s="357">
        <v>26013</v>
      </c>
      <c r="P10" s="357">
        <f>O10+N10</f>
        <v>2734673</v>
      </c>
      <c r="Q10" s="742">
        <f t="shared" si="1"/>
        <v>-0.000721841331669304</v>
      </c>
    </row>
    <row r="11" spans="1:17" s="65" customFormat="1" ht="18" customHeight="1">
      <c r="A11" s="355" t="s">
        <v>161</v>
      </c>
      <c r="B11" s="356">
        <v>285981</v>
      </c>
      <c r="C11" s="357">
        <v>0</v>
      </c>
      <c r="D11" s="357">
        <f>C11+B11</f>
        <v>285981</v>
      </c>
      <c r="E11" s="358">
        <f>(D11/$D$8)</f>
        <v>0.13362374287214815</v>
      </c>
      <c r="F11" s="356">
        <v>272008</v>
      </c>
      <c r="G11" s="357"/>
      <c r="H11" s="357">
        <f>G11+F11</f>
        <v>272008</v>
      </c>
      <c r="I11" s="739">
        <f t="shared" si="0"/>
        <v>0.051369812652569014</v>
      </c>
      <c r="J11" s="356">
        <v>2215159</v>
      </c>
      <c r="K11" s="357">
        <v>2565</v>
      </c>
      <c r="L11" s="357">
        <f>K11+J11</f>
        <v>2217724</v>
      </c>
      <c r="M11" s="358">
        <f>(L11/$L$8)</f>
        <v>0.13814690917934136</v>
      </c>
      <c r="N11" s="356">
        <v>1982256</v>
      </c>
      <c r="O11" s="357"/>
      <c r="P11" s="357">
        <f>O11+N11</f>
        <v>1982256</v>
      </c>
      <c r="Q11" s="742">
        <f t="shared" si="1"/>
        <v>0.11878788612570723</v>
      </c>
    </row>
    <row r="12" spans="1:17" s="65" customFormat="1" ht="18" customHeight="1">
      <c r="A12" s="355" t="s">
        <v>162</v>
      </c>
      <c r="B12" s="356">
        <v>91027</v>
      </c>
      <c r="C12" s="357">
        <v>0</v>
      </c>
      <c r="D12" s="357">
        <f aca="true" t="shared" si="2" ref="D12:D21">C12+B12</f>
        <v>91027</v>
      </c>
      <c r="E12" s="358">
        <f aca="true" t="shared" si="3" ref="E12:E21">(D12/$D$8)</f>
        <v>0.04253208584634305</v>
      </c>
      <c r="F12" s="356">
        <v>85251</v>
      </c>
      <c r="G12" s="357"/>
      <c r="H12" s="357">
        <f aca="true" t="shared" si="4" ref="H12:H21">G12+F12</f>
        <v>85251</v>
      </c>
      <c r="I12" s="739">
        <f t="shared" si="0"/>
        <v>0.06775287093406535</v>
      </c>
      <c r="J12" s="356">
        <v>658753</v>
      </c>
      <c r="K12" s="357"/>
      <c r="L12" s="357">
        <f aca="true" t="shared" si="5" ref="L12:L21">K12+J12</f>
        <v>658753</v>
      </c>
      <c r="M12" s="358">
        <f aca="true" t="shared" si="6" ref="M12:M21">(L12/$L$8)</f>
        <v>0.04103517428797211</v>
      </c>
      <c r="N12" s="356">
        <v>637647</v>
      </c>
      <c r="O12" s="357"/>
      <c r="P12" s="357">
        <f aca="true" t="shared" si="7" ref="P12:P21">O12+N12</f>
        <v>637647</v>
      </c>
      <c r="Q12" s="742">
        <f t="shared" si="1"/>
        <v>0.03309981855164379</v>
      </c>
    </row>
    <row r="13" spans="1:17" s="65" customFormat="1" ht="18" customHeight="1">
      <c r="A13" s="355" t="s">
        <v>163</v>
      </c>
      <c r="B13" s="356">
        <v>82846</v>
      </c>
      <c r="C13" s="357">
        <v>1543</v>
      </c>
      <c r="D13" s="357">
        <f>C13+B13</f>
        <v>84389</v>
      </c>
      <c r="E13" s="358">
        <f>(D13/$D$8)</f>
        <v>0.03943050075787451</v>
      </c>
      <c r="F13" s="356">
        <v>81772</v>
      </c>
      <c r="G13" s="357">
        <v>243</v>
      </c>
      <c r="H13" s="357">
        <f>G13+F13</f>
        <v>82015</v>
      </c>
      <c r="I13" s="739">
        <f t="shared" si="0"/>
        <v>0.02894592452600131</v>
      </c>
      <c r="J13" s="356">
        <v>604151</v>
      </c>
      <c r="K13" s="357">
        <v>2932</v>
      </c>
      <c r="L13" s="357">
        <f>K13+J13</f>
        <v>607083</v>
      </c>
      <c r="M13" s="358">
        <f>(L13/$L$8)</f>
        <v>0.037816536262096676</v>
      </c>
      <c r="N13" s="356">
        <v>620688</v>
      </c>
      <c r="O13" s="357">
        <v>1971</v>
      </c>
      <c r="P13" s="357">
        <f>O13+N13</f>
        <v>622659</v>
      </c>
      <c r="Q13" s="742">
        <f t="shared" si="1"/>
        <v>-0.025015297297557693</v>
      </c>
    </row>
    <row r="14" spans="1:17" s="65" customFormat="1" ht="18" customHeight="1">
      <c r="A14" s="355" t="s">
        <v>164</v>
      </c>
      <c r="B14" s="356">
        <v>35673</v>
      </c>
      <c r="C14" s="357">
        <v>0</v>
      </c>
      <c r="D14" s="357">
        <f t="shared" si="2"/>
        <v>35673</v>
      </c>
      <c r="E14" s="358">
        <f t="shared" si="3"/>
        <v>0.016668099557236814</v>
      </c>
      <c r="F14" s="356">
        <v>11268</v>
      </c>
      <c r="G14" s="357"/>
      <c r="H14" s="357">
        <f t="shared" si="4"/>
        <v>11268</v>
      </c>
      <c r="I14" s="739">
        <f t="shared" si="0"/>
        <v>2.1658679446219384</v>
      </c>
      <c r="J14" s="356">
        <v>199229</v>
      </c>
      <c r="K14" s="357">
        <v>308</v>
      </c>
      <c r="L14" s="357">
        <f t="shared" si="5"/>
        <v>199537</v>
      </c>
      <c r="M14" s="358">
        <f t="shared" si="6"/>
        <v>0.012429598911730332</v>
      </c>
      <c r="N14" s="356">
        <v>162800</v>
      </c>
      <c r="O14" s="357"/>
      <c r="P14" s="357">
        <f t="shared" si="7"/>
        <v>162800</v>
      </c>
      <c r="Q14" s="742">
        <f t="shared" si="1"/>
        <v>0.22565724815724808</v>
      </c>
    </row>
    <row r="15" spans="1:17" s="65" customFormat="1" ht="18" customHeight="1">
      <c r="A15" s="355" t="s">
        <v>165</v>
      </c>
      <c r="B15" s="356">
        <v>18691</v>
      </c>
      <c r="C15" s="357">
        <v>1061</v>
      </c>
      <c r="D15" s="357">
        <f t="shared" si="2"/>
        <v>19752</v>
      </c>
      <c r="E15" s="358">
        <f t="shared" si="3"/>
        <v>0.009229061263547824</v>
      </c>
      <c r="F15" s="356">
        <v>25762</v>
      </c>
      <c r="G15" s="357">
        <v>455</v>
      </c>
      <c r="H15" s="357">
        <f t="shared" si="4"/>
        <v>26217</v>
      </c>
      <c r="I15" s="739">
        <f t="shared" si="0"/>
        <v>-0.24659572033413435</v>
      </c>
      <c r="J15" s="356">
        <v>154240</v>
      </c>
      <c r="K15" s="357">
        <v>3108</v>
      </c>
      <c r="L15" s="357">
        <f t="shared" si="5"/>
        <v>157348</v>
      </c>
      <c r="M15" s="358">
        <f t="shared" si="6"/>
        <v>0.009801553243573595</v>
      </c>
      <c r="N15" s="356">
        <v>195622</v>
      </c>
      <c r="O15" s="357">
        <v>1906</v>
      </c>
      <c r="P15" s="357">
        <f t="shared" si="7"/>
        <v>197528</v>
      </c>
      <c r="Q15" s="742">
        <f t="shared" si="1"/>
        <v>-0.2034141995058928</v>
      </c>
    </row>
    <row r="16" spans="1:17" s="65" customFormat="1" ht="18" customHeight="1">
      <c r="A16" s="355" t="s">
        <v>166</v>
      </c>
      <c r="B16" s="356">
        <v>0</v>
      </c>
      <c r="C16" s="357">
        <v>10150</v>
      </c>
      <c r="D16" s="357">
        <f t="shared" si="2"/>
        <v>10150</v>
      </c>
      <c r="E16" s="358">
        <f t="shared" si="3"/>
        <v>0.004742556289237061</v>
      </c>
      <c r="F16" s="356"/>
      <c r="G16" s="357">
        <v>9637</v>
      </c>
      <c r="H16" s="357">
        <f t="shared" si="4"/>
        <v>9637</v>
      </c>
      <c r="I16" s="739">
        <f t="shared" si="0"/>
        <v>0.05323233371381142</v>
      </c>
      <c r="J16" s="356"/>
      <c r="K16" s="357">
        <v>77781</v>
      </c>
      <c r="L16" s="357">
        <f t="shared" si="5"/>
        <v>77781</v>
      </c>
      <c r="M16" s="358">
        <f t="shared" si="6"/>
        <v>0.004845149686290247</v>
      </c>
      <c r="N16" s="356"/>
      <c r="O16" s="357">
        <v>51306</v>
      </c>
      <c r="P16" s="357">
        <f t="shared" si="7"/>
        <v>51306</v>
      </c>
      <c r="Q16" s="742">
        <f t="shared" si="1"/>
        <v>0.5160215179511167</v>
      </c>
    </row>
    <row r="17" spans="1:17" s="65" customFormat="1" ht="18" customHeight="1">
      <c r="A17" s="355" t="s">
        <v>167</v>
      </c>
      <c r="B17" s="356">
        <v>0</v>
      </c>
      <c r="C17" s="357">
        <v>6544</v>
      </c>
      <c r="D17" s="357">
        <f t="shared" si="2"/>
        <v>6544</v>
      </c>
      <c r="E17" s="358">
        <f t="shared" si="3"/>
        <v>0.003057663877514022</v>
      </c>
      <c r="F17" s="356"/>
      <c r="G17" s="357">
        <v>4766</v>
      </c>
      <c r="H17" s="357">
        <f t="shared" si="4"/>
        <v>4766</v>
      </c>
      <c r="I17" s="739">
        <f t="shared" si="0"/>
        <v>0.3730591691145615</v>
      </c>
      <c r="J17" s="356"/>
      <c r="K17" s="357">
        <v>29206</v>
      </c>
      <c r="L17" s="357">
        <f t="shared" si="5"/>
        <v>29206</v>
      </c>
      <c r="M17" s="358">
        <f t="shared" si="6"/>
        <v>0.001819306022522119</v>
      </c>
      <c r="N17" s="356"/>
      <c r="O17" s="357">
        <v>33688</v>
      </c>
      <c r="P17" s="357">
        <f t="shared" si="7"/>
        <v>33688</v>
      </c>
      <c r="Q17" s="742">
        <f t="shared" si="1"/>
        <v>-0.1330444075041558</v>
      </c>
    </row>
    <row r="18" spans="1:17" s="65" customFormat="1" ht="18" customHeight="1">
      <c r="A18" s="355" t="s">
        <v>168</v>
      </c>
      <c r="B18" s="356">
        <v>0</v>
      </c>
      <c r="C18" s="357">
        <v>5918</v>
      </c>
      <c r="D18" s="357">
        <f t="shared" si="2"/>
        <v>5918</v>
      </c>
      <c r="E18" s="358">
        <f t="shared" si="3"/>
        <v>0.0027651673024339826</v>
      </c>
      <c r="F18" s="356"/>
      <c r="G18" s="357">
        <v>5514</v>
      </c>
      <c r="H18" s="357">
        <f t="shared" si="4"/>
        <v>5514</v>
      </c>
      <c r="I18" s="739">
        <f t="shared" si="0"/>
        <v>0.07326804497642359</v>
      </c>
      <c r="J18" s="356"/>
      <c r="K18" s="357">
        <v>45092</v>
      </c>
      <c r="L18" s="357">
        <f t="shared" si="5"/>
        <v>45092</v>
      </c>
      <c r="M18" s="358">
        <f t="shared" si="6"/>
        <v>0.0028088799276712794</v>
      </c>
      <c r="N18" s="356"/>
      <c r="O18" s="357">
        <v>37791</v>
      </c>
      <c r="P18" s="357">
        <f t="shared" si="7"/>
        <v>37791</v>
      </c>
      <c r="Q18" s="742">
        <f t="shared" si="1"/>
        <v>0.19319414675451818</v>
      </c>
    </row>
    <row r="19" spans="1:20" s="65" customFormat="1" ht="18" customHeight="1">
      <c r="A19" s="355" t="s">
        <v>169</v>
      </c>
      <c r="B19" s="356">
        <v>0</v>
      </c>
      <c r="C19" s="357">
        <v>4747</v>
      </c>
      <c r="D19" s="357">
        <f t="shared" si="2"/>
        <v>4747</v>
      </c>
      <c r="E19" s="358">
        <f t="shared" si="3"/>
        <v>0.002218021153202791</v>
      </c>
      <c r="F19" s="356"/>
      <c r="G19" s="357">
        <v>2523</v>
      </c>
      <c r="H19" s="357">
        <f t="shared" si="4"/>
        <v>2523</v>
      </c>
      <c r="I19" s="739">
        <f t="shared" si="0"/>
        <v>0.8814902893380896</v>
      </c>
      <c r="J19" s="356"/>
      <c r="K19" s="357">
        <v>14404</v>
      </c>
      <c r="L19" s="357">
        <f t="shared" si="5"/>
        <v>14404</v>
      </c>
      <c r="M19" s="358">
        <f t="shared" si="6"/>
        <v>0.0008972568632612683</v>
      </c>
      <c r="N19" s="356"/>
      <c r="O19" s="357">
        <v>14393</v>
      </c>
      <c r="P19" s="357">
        <f t="shared" si="7"/>
        <v>14393</v>
      </c>
      <c r="Q19" s="742">
        <f t="shared" si="1"/>
        <v>0.0007642604043631707</v>
      </c>
      <c r="T19" s="250"/>
    </row>
    <row r="20" spans="1:17" s="65" customFormat="1" ht="18" customHeight="1">
      <c r="A20" s="355" t="s">
        <v>170</v>
      </c>
      <c r="B20" s="356">
        <v>0</v>
      </c>
      <c r="C20" s="357">
        <v>1903</v>
      </c>
      <c r="D20" s="357">
        <f t="shared" si="2"/>
        <v>1903</v>
      </c>
      <c r="E20" s="358">
        <f t="shared" si="3"/>
        <v>0.0008891708983663179</v>
      </c>
      <c r="F20" s="356"/>
      <c r="G20" s="357">
        <v>139</v>
      </c>
      <c r="H20" s="357">
        <f t="shared" si="4"/>
        <v>139</v>
      </c>
      <c r="I20" s="739">
        <f t="shared" si="0"/>
        <v>12.690647482014388</v>
      </c>
      <c r="J20" s="356"/>
      <c r="K20" s="357">
        <v>5108</v>
      </c>
      <c r="L20" s="357">
        <f t="shared" si="5"/>
        <v>5108</v>
      </c>
      <c r="M20" s="358">
        <f t="shared" si="6"/>
        <v>0.0003181885627283087</v>
      </c>
      <c r="N20" s="356"/>
      <c r="O20" s="357">
        <v>971</v>
      </c>
      <c r="P20" s="357">
        <f t="shared" si="7"/>
        <v>971</v>
      </c>
      <c r="Q20" s="742">
        <f t="shared" si="1"/>
        <v>4.260556127703398</v>
      </c>
    </row>
    <row r="21" spans="1:17" s="65" customFormat="1" ht="18" customHeight="1">
      <c r="A21" s="355" t="s">
        <v>171</v>
      </c>
      <c r="B21" s="356">
        <v>0</v>
      </c>
      <c r="C21" s="357">
        <v>1775</v>
      </c>
      <c r="D21" s="357">
        <f t="shared" si="2"/>
        <v>1775</v>
      </c>
      <c r="E21" s="358">
        <f t="shared" si="3"/>
        <v>0.0008293632919601756</v>
      </c>
      <c r="F21" s="356"/>
      <c r="G21" s="357">
        <v>1383</v>
      </c>
      <c r="H21" s="357">
        <f t="shared" si="4"/>
        <v>1383</v>
      </c>
      <c r="I21" s="739">
        <f t="shared" si="0"/>
        <v>0.2834417932031814</v>
      </c>
      <c r="J21" s="356"/>
      <c r="K21" s="357">
        <v>7772</v>
      </c>
      <c r="L21" s="357">
        <f t="shared" si="5"/>
        <v>7772</v>
      </c>
      <c r="M21" s="358">
        <f t="shared" si="6"/>
        <v>0.0004841349862029004</v>
      </c>
      <c r="N21" s="356"/>
      <c r="O21" s="357">
        <v>9409</v>
      </c>
      <c r="P21" s="357">
        <f t="shared" si="7"/>
        <v>9409</v>
      </c>
      <c r="Q21" s="742">
        <f t="shared" si="1"/>
        <v>-0.17398235731746203</v>
      </c>
    </row>
    <row r="22" spans="1:17" s="65" customFormat="1" ht="18" customHeight="1">
      <c r="A22" s="355" t="s">
        <v>172</v>
      </c>
      <c r="B22" s="356">
        <v>0</v>
      </c>
      <c r="C22" s="357">
        <v>1583</v>
      </c>
      <c r="D22" s="357">
        <f>C22+B22</f>
        <v>1583</v>
      </c>
      <c r="E22" s="358">
        <f>(D22/$D$8)</f>
        <v>0.0007396518823509623</v>
      </c>
      <c r="F22" s="356"/>
      <c r="G22" s="357">
        <v>1659</v>
      </c>
      <c r="H22" s="357">
        <f>G22+F22</f>
        <v>1659</v>
      </c>
      <c r="I22" s="739">
        <f t="shared" si="0"/>
        <v>-0.045810729355033164</v>
      </c>
      <c r="J22" s="356"/>
      <c r="K22" s="357">
        <v>10629</v>
      </c>
      <c r="L22" s="357">
        <f>K22+J22</f>
        <v>10629</v>
      </c>
      <c r="M22" s="358">
        <f>(L22/$L$8)</f>
        <v>0.0006621038044712594</v>
      </c>
      <c r="N22" s="356"/>
      <c r="O22" s="357">
        <v>11694</v>
      </c>
      <c r="P22" s="357">
        <f>O22+N22</f>
        <v>11694</v>
      </c>
      <c r="Q22" s="742">
        <f t="shared" si="1"/>
        <v>-0.09107234479220117</v>
      </c>
    </row>
    <row r="23" spans="1:17" s="65" customFormat="1" ht="18" customHeight="1">
      <c r="A23" s="355" t="s">
        <v>173</v>
      </c>
      <c r="B23" s="356">
        <v>0</v>
      </c>
      <c r="C23" s="357">
        <v>1468</v>
      </c>
      <c r="D23" s="357">
        <f>C23+B23</f>
        <v>1468</v>
      </c>
      <c r="E23" s="358">
        <f>(D23/$D$8)</f>
        <v>0.0006859184859704438</v>
      </c>
      <c r="F23" s="356"/>
      <c r="G23" s="357">
        <v>1370</v>
      </c>
      <c r="H23" s="357">
        <f>G23+F23</f>
        <v>1370</v>
      </c>
      <c r="I23" s="739">
        <f t="shared" si="0"/>
        <v>0.07153284671532845</v>
      </c>
      <c r="J23" s="356"/>
      <c r="K23" s="357">
        <v>13200</v>
      </c>
      <c r="L23" s="357">
        <f>K23+J23</f>
        <v>13200</v>
      </c>
      <c r="M23" s="358">
        <f>(L23/$L$8)</f>
        <v>0.0008222570532524814</v>
      </c>
      <c r="N23" s="356"/>
      <c r="O23" s="357">
        <v>9716</v>
      </c>
      <c r="P23" s="357">
        <f>O23+N23</f>
        <v>9716</v>
      </c>
      <c r="Q23" s="742">
        <f t="shared" si="1"/>
        <v>0.35858377933305885</v>
      </c>
    </row>
    <row r="24" spans="1:17" s="65" customFormat="1" ht="18" customHeight="1" thickBot="1">
      <c r="A24" s="359" t="s">
        <v>174</v>
      </c>
      <c r="B24" s="360">
        <v>0</v>
      </c>
      <c r="C24" s="361">
        <v>11179</v>
      </c>
      <c r="D24" s="361">
        <f>C24+B24</f>
        <v>11179</v>
      </c>
      <c r="E24" s="362">
        <f>(D24/$D$8)</f>
        <v>0.0052233533751114385</v>
      </c>
      <c r="F24" s="360">
        <v>0</v>
      </c>
      <c r="G24" s="361">
        <v>10806</v>
      </c>
      <c r="H24" s="361">
        <f>G24+F24</f>
        <v>10806</v>
      </c>
      <c r="I24" s="740">
        <f t="shared" si="0"/>
        <v>0.034517860447899285</v>
      </c>
      <c r="J24" s="360">
        <v>0</v>
      </c>
      <c r="K24" s="361">
        <v>75183</v>
      </c>
      <c r="L24" s="361">
        <f>K24+J24</f>
        <v>75183</v>
      </c>
      <c r="M24" s="362">
        <f>(L24/$L$8)</f>
        <v>0.004683314548081918</v>
      </c>
      <c r="N24" s="360">
        <v>0</v>
      </c>
      <c r="O24" s="361">
        <v>76587</v>
      </c>
      <c r="P24" s="361">
        <f>O24+N24</f>
        <v>76587</v>
      </c>
      <c r="Q24" s="743">
        <f t="shared" si="1"/>
        <v>-0.018332092913941</v>
      </c>
    </row>
    <row r="25" spans="1:17" s="64" customFormat="1" ht="6" customHeight="1" thickTop="1">
      <c r="A25" s="63"/>
      <c r="I25" s="751"/>
      <c r="Q25" s="751"/>
    </row>
    <row r="26" ht="15">
      <c r="A26" s="80" t="s">
        <v>40</v>
      </c>
    </row>
    <row r="29" ht="14.25">
      <c r="B29" s="251"/>
    </row>
  </sheetData>
  <sheetProtection/>
  <mergeCells count="14">
    <mergeCell ref="N1:Q1"/>
    <mergeCell ref="B5:I5"/>
    <mergeCell ref="J5:Q5"/>
    <mergeCell ref="A3:Q3"/>
    <mergeCell ref="A4:Q4"/>
    <mergeCell ref="J6:L6"/>
    <mergeCell ref="B6:D6"/>
    <mergeCell ref="F6:H6"/>
    <mergeCell ref="A5:A7"/>
    <mergeCell ref="E6:E7"/>
    <mergeCell ref="I6:I7"/>
    <mergeCell ref="Q6:Q7"/>
    <mergeCell ref="M6:M7"/>
    <mergeCell ref="N6:P6"/>
  </mergeCells>
  <conditionalFormatting sqref="Q25:Q65536 I25:I65536 Q3 I3 I5 Q5">
    <cfRule type="cellIs" priority="3" dxfId="95" operator="lessThan" stopIfTrue="1">
      <formula>0</formula>
    </cfRule>
  </conditionalFormatting>
  <conditionalFormatting sqref="Q8:Q24 I8:I24">
    <cfRule type="cellIs" priority="4" dxfId="95" operator="lessThan" stopIfTrue="1">
      <formula>0</formula>
    </cfRule>
    <cfRule type="cellIs" priority="5" dxfId="97" operator="greaterThanOrEqual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26"/>
  <sheetViews>
    <sheetView showGridLines="0" zoomScale="90" zoomScaleNormal="90" zoomScalePageLayoutView="0" workbookViewId="0" topLeftCell="A1">
      <pane xSplit="22327" topLeftCell="A1" activePane="topLeft" state="split"/>
      <selection pane="topLeft" activeCell="O18" sqref="O18"/>
      <selection pane="topRight" activeCell="J1" sqref="J1"/>
    </sheetView>
  </sheetViews>
  <sheetFormatPr defaultColWidth="9.140625" defaultRowHeight="15"/>
  <cols>
    <col min="1" max="1" width="25.57421875" style="62" customWidth="1"/>
    <col min="2" max="2" width="10.421875" style="62" customWidth="1"/>
    <col min="3" max="3" width="11.140625" style="62" customWidth="1"/>
    <col min="4" max="4" width="8.140625" style="62" bestFit="1" customWidth="1"/>
    <col min="5" max="5" width="10.140625" style="62" bestFit="1" customWidth="1"/>
    <col min="6" max="6" width="8.8515625" style="62" customWidth="1"/>
    <col min="7" max="7" width="12.28125" style="62" customWidth="1"/>
    <col min="8" max="8" width="8.00390625" style="62" bestFit="1" customWidth="1"/>
    <col min="9" max="9" width="7.7109375" style="62" bestFit="1" customWidth="1"/>
    <col min="10" max="10" width="9.421875" style="62" customWidth="1"/>
    <col min="11" max="11" width="11.28125" style="62" customWidth="1"/>
    <col min="12" max="12" width="9.00390625" style="62" customWidth="1"/>
    <col min="13" max="13" width="10.421875" style="62" customWidth="1"/>
    <col min="14" max="14" width="9.00390625" style="62" customWidth="1"/>
    <col min="15" max="15" width="10.8515625" style="62" customWidth="1"/>
    <col min="16" max="16" width="9.140625" style="62" customWidth="1"/>
    <col min="17" max="17" width="8.00390625" style="62" bestFit="1" customWidth="1"/>
    <col min="18" max="16384" width="9.140625" style="62" customWidth="1"/>
  </cols>
  <sheetData>
    <row r="1" spans="14:17" ht="18.75" thickBot="1">
      <c r="N1" s="693" t="s">
        <v>26</v>
      </c>
      <c r="O1" s="694"/>
      <c r="P1" s="694"/>
      <c r="Q1" s="695"/>
    </row>
    <row r="2" ht="7.5" customHeight="1" thickBot="1"/>
    <row r="3" spans="1:17" ht="24" customHeight="1">
      <c r="A3" s="558" t="s">
        <v>39</v>
      </c>
      <c r="B3" s="559"/>
      <c r="C3" s="559"/>
      <c r="D3" s="559"/>
      <c r="E3" s="559"/>
      <c r="F3" s="559"/>
      <c r="G3" s="559"/>
      <c r="H3" s="559"/>
      <c r="I3" s="559"/>
      <c r="J3" s="559"/>
      <c r="K3" s="559"/>
      <c r="L3" s="559"/>
      <c r="M3" s="559"/>
      <c r="N3" s="559"/>
      <c r="O3" s="559"/>
      <c r="P3" s="559"/>
      <c r="Q3" s="560"/>
    </row>
    <row r="4" spans="1:17" ht="16.5" customHeight="1" thickBot="1">
      <c r="A4" s="561" t="s">
        <v>36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  <c r="N4" s="562"/>
      <c r="O4" s="562"/>
      <c r="P4" s="562"/>
      <c r="Q4" s="563"/>
    </row>
    <row r="5" spans="1:17" ht="15" thickBot="1">
      <c r="A5" s="567" t="s">
        <v>35</v>
      </c>
      <c r="B5" s="553" t="s">
        <v>34</v>
      </c>
      <c r="C5" s="554"/>
      <c r="D5" s="554"/>
      <c r="E5" s="554"/>
      <c r="F5" s="555"/>
      <c r="G5" s="555"/>
      <c r="H5" s="555"/>
      <c r="I5" s="556"/>
      <c r="J5" s="554" t="s">
        <v>33</v>
      </c>
      <c r="K5" s="554"/>
      <c r="L5" s="554"/>
      <c r="M5" s="554"/>
      <c r="N5" s="554"/>
      <c r="O5" s="554"/>
      <c r="P5" s="554"/>
      <c r="Q5" s="557"/>
    </row>
    <row r="6" spans="1:17" s="77" customFormat="1" ht="25.5" customHeight="1" thickBot="1">
      <c r="A6" s="568"/>
      <c r="B6" s="564" t="s">
        <v>155</v>
      </c>
      <c r="C6" s="565"/>
      <c r="D6" s="566"/>
      <c r="E6" s="544" t="s">
        <v>32</v>
      </c>
      <c r="F6" s="564" t="s">
        <v>156</v>
      </c>
      <c r="G6" s="565"/>
      <c r="H6" s="566"/>
      <c r="I6" s="546" t="s">
        <v>31</v>
      </c>
      <c r="J6" s="564" t="s">
        <v>157</v>
      </c>
      <c r="K6" s="565"/>
      <c r="L6" s="566"/>
      <c r="M6" s="544" t="s">
        <v>32</v>
      </c>
      <c r="N6" s="564" t="s">
        <v>158</v>
      </c>
      <c r="O6" s="565"/>
      <c r="P6" s="566"/>
      <c r="Q6" s="544" t="s">
        <v>31</v>
      </c>
    </row>
    <row r="7" spans="1:17" s="72" customFormat="1" ht="26.25" thickBot="1">
      <c r="A7" s="569"/>
      <c r="B7" s="76" t="s">
        <v>20</v>
      </c>
      <c r="C7" s="73" t="s">
        <v>19</v>
      </c>
      <c r="D7" s="73" t="s">
        <v>15</v>
      </c>
      <c r="E7" s="545"/>
      <c r="F7" s="76" t="s">
        <v>20</v>
      </c>
      <c r="G7" s="74" t="s">
        <v>19</v>
      </c>
      <c r="H7" s="73" t="s">
        <v>15</v>
      </c>
      <c r="I7" s="547"/>
      <c r="J7" s="76" t="s">
        <v>20</v>
      </c>
      <c r="K7" s="73" t="s">
        <v>19</v>
      </c>
      <c r="L7" s="74" t="s">
        <v>15</v>
      </c>
      <c r="M7" s="545"/>
      <c r="N7" s="75" t="s">
        <v>20</v>
      </c>
      <c r="O7" s="74" t="s">
        <v>19</v>
      </c>
      <c r="P7" s="73" t="s">
        <v>15</v>
      </c>
      <c r="Q7" s="545"/>
    </row>
    <row r="8" spans="1:17" s="692" customFormat="1" ht="17.25" customHeight="1" thickBot="1">
      <c r="A8" s="688" t="s">
        <v>22</v>
      </c>
      <c r="B8" s="689">
        <f>SUM(B9:B23)</f>
        <v>14247.833000000002</v>
      </c>
      <c r="C8" s="690">
        <f>SUM(C9:C23)</f>
        <v>1975.1712</v>
      </c>
      <c r="D8" s="690">
        <f>C8+B8</f>
        <v>16223.004200000003</v>
      </c>
      <c r="E8" s="691">
        <f>(D8/$D$8)</f>
        <v>1</v>
      </c>
      <c r="F8" s="689">
        <f>SUM(F9:F23)</f>
        <v>15093.099</v>
      </c>
      <c r="G8" s="690">
        <f>SUM(G9:G23)</f>
        <v>1119.654</v>
      </c>
      <c r="H8" s="690">
        <f>G8+F8</f>
        <v>16212.753</v>
      </c>
      <c r="I8" s="737">
        <f>(D8/H8-1)</f>
        <v>0.0006322923688533155</v>
      </c>
      <c r="J8" s="689">
        <f>SUM(J9:J23)</f>
        <v>99561.45100000002</v>
      </c>
      <c r="K8" s="690">
        <f>SUM(K9:K23)</f>
        <v>15170.538199999999</v>
      </c>
      <c r="L8" s="690">
        <f>K8+J8</f>
        <v>114731.98920000001</v>
      </c>
      <c r="M8" s="691">
        <f>(L8/$L$8)</f>
        <v>1</v>
      </c>
      <c r="N8" s="689">
        <f>SUM(N9:N23)</f>
        <v>108608.20700000001</v>
      </c>
      <c r="O8" s="690">
        <f>SUM(O9:O23)</f>
        <v>11390.251999999999</v>
      </c>
      <c r="P8" s="690">
        <f>O8+N8</f>
        <v>119998.459</v>
      </c>
      <c r="Q8" s="737">
        <f>(L8/P8-1)</f>
        <v>-0.04388781192598479</v>
      </c>
    </row>
    <row r="9" spans="1:17" s="65" customFormat="1" ht="17.25" customHeight="1" thickTop="1">
      <c r="A9" s="351" t="s">
        <v>159</v>
      </c>
      <c r="B9" s="352">
        <v>6519.821000000003</v>
      </c>
      <c r="C9" s="353">
        <v>249.498</v>
      </c>
      <c r="D9" s="353">
        <f>C9+B9</f>
        <v>6769.319000000002</v>
      </c>
      <c r="E9" s="354">
        <f>(D9/$D$8)</f>
        <v>0.41726667370276593</v>
      </c>
      <c r="F9" s="352">
        <v>6206.164999999999</v>
      </c>
      <c r="G9" s="353">
        <v>220.08499999999998</v>
      </c>
      <c r="H9" s="353">
        <f>G9+F9</f>
        <v>6426.249999999999</v>
      </c>
      <c r="I9" s="738">
        <f aca="true" t="shared" si="0" ref="I9:I23">(D9/H9-1)</f>
        <v>0.05338556701030983</v>
      </c>
      <c r="J9" s="352">
        <v>46223.491</v>
      </c>
      <c r="K9" s="353">
        <v>2010.3969999999997</v>
      </c>
      <c r="L9" s="353">
        <f>K9+J9</f>
        <v>48233.888</v>
      </c>
      <c r="M9" s="354">
        <f>(L9/$L$8)</f>
        <v>0.4204048786770272</v>
      </c>
      <c r="N9" s="352">
        <v>47843.692</v>
      </c>
      <c r="O9" s="353">
        <v>1996.4250000000002</v>
      </c>
      <c r="P9" s="353">
        <f>O9+N9</f>
        <v>49840.117000000006</v>
      </c>
      <c r="Q9" s="741">
        <f aca="true" t="shared" si="1" ref="Q9:Q23">(L9/P9-1)</f>
        <v>-0.03222763301298037</v>
      </c>
    </row>
    <row r="10" spans="1:17" s="65" customFormat="1" ht="17.25" customHeight="1">
      <c r="A10" s="355" t="s">
        <v>175</v>
      </c>
      <c r="B10" s="356">
        <v>2970.172</v>
      </c>
      <c r="C10" s="357">
        <v>0</v>
      </c>
      <c r="D10" s="357">
        <f>C10+B10</f>
        <v>2970.172</v>
      </c>
      <c r="E10" s="358">
        <f>(D10/$D$8)</f>
        <v>0.1830839691208364</v>
      </c>
      <c r="F10" s="356">
        <v>2491.1019999999994</v>
      </c>
      <c r="G10" s="357"/>
      <c r="H10" s="357">
        <f>G10+F10</f>
        <v>2491.1019999999994</v>
      </c>
      <c r="I10" s="739">
        <f t="shared" si="0"/>
        <v>0.19231247857374</v>
      </c>
      <c r="J10" s="356">
        <v>17243.82700000001</v>
      </c>
      <c r="K10" s="357"/>
      <c r="L10" s="357">
        <f>K10+J10</f>
        <v>17243.82700000001</v>
      </c>
      <c r="M10" s="358">
        <f>(L10/$L$8)</f>
        <v>0.15029659226025174</v>
      </c>
      <c r="N10" s="356">
        <v>19935.238999999998</v>
      </c>
      <c r="O10" s="357"/>
      <c r="P10" s="357">
        <f>O10+N10</f>
        <v>19935.238999999998</v>
      </c>
      <c r="Q10" s="742">
        <f t="shared" si="1"/>
        <v>-0.13500776188336594</v>
      </c>
    </row>
    <row r="11" spans="1:17" s="65" customFormat="1" ht="17.25" customHeight="1">
      <c r="A11" s="355" t="s">
        <v>160</v>
      </c>
      <c r="B11" s="356">
        <v>1890.2540000000006</v>
      </c>
      <c r="C11" s="357">
        <v>26.841</v>
      </c>
      <c r="D11" s="357">
        <f>C11+B11</f>
        <v>1917.0950000000005</v>
      </c>
      <c r="E11" s="358">
        <f>(D11/$D$8)</f>
        <v>0.11817139269433218</v>
      </c>
      <c r="F11" s="356">
        <v>2171.1200000000003</v>
      </c>
      <c r="G11" s="357">
        <v>5.343</v>
      </c>
      <c r="H11" s="357">
        <f>G11+F11</f>
        <v>2176.463</v>
      </c>
      <c r="I11" s="739">
        <f t="shared" si="0"/>
        <v>-0.11916949656392029</v>
      </c>
      <c r="J11" s="356">
        <v>13544.972</v>
      </c>
      <c r="K11" s="357">
        <v>171.14900000000003</v>
      </c>
      <c r="L11" s="357">
        <f>K11+J11</f>
        <v>13716.121</v>
      </c>
      <c r="M11" s="358">
        <f>(L11/$L$8)</f>
        <v>0.11954923030306876</v>
      </c>
      <c r="N11" s="356">
        <v>13951.658999999996</v>
      </c>
      <c r="O11" s="357">
        <v>265.008</v>
      </c>
      <c r="P11" s="357">
        <f>O11+N11</f>
        <v>14216.666999999996</v>
      </c>
      <c r="Q11" s="742">
        <f t="shared" si="1"/>
        <v>-0.03520839307834933</v>
      </c>
    </row>
    <row r="12" spans="1:17" s="65" customFormat="1" ht="17.25" customHeight="1">
      <c r="A12" s="355" t="s">
        <v>176</v>
      </c>
      <c r="B12" s="356">
        <v>658.3530000000001</v>
      </c>
      <c r="C12" s="357">
        <v>925.9200000000003</v>
      </c>
      <c r="D12" s="357">
        <f aca="true" t="shared" si="2" ref="D12:D20">C12+B12</f>
        <v>1584.2730000000004</v>
      </c>
      <c r="E12" s="358">
        <f aca="true" t="shared" si="3" ref="E12:E20">(D12/$D$8)</f>
        <v>0.09765595696511008</v>
      </c>
      <c r="F12" s="356">
        <v>1953.116</v>
      </c>
      <c r="G12" s="357"/>
      <c r="H12" s="357">
        <f aca="true" t="shared" si="4" ref="H12:H20">G12+F12</f>
        <v>1953.116</v>
      </c>
      <c r="I12" s="739">
        <f t="shared" si="0"/>
        <v>-0.18884848621382433</v>
      </c>
      <c r="J12" s="356">
        <v>6695.870000000002</v>
      </c>
      <c r="K12" s="357">
        <v>5512.184000000002</v>
      </c>
      <c r="L12" s="357">
        <f aca="true" t="shared" si="5" ref="L12:L20">K12+J12</f>
        <v>12208.054000000004</v>
      </c>
      <c r="M12" s="358">
        <f aca="true" t="shared" si="6" ref="M12:M20">(L12/$L$8)</f>
        <v>0.10640497114295655</v>
      </c>
      <c r="N12" s="356">
        <v>13099.314999999995</v>
      </c>
      <c r="O12" s="357"/>
      <c r="P12" s="357">
        <f aca="true" t="shared" si="7" ref="P12:P20">O12+N12</f>
        <v>13099.314999999995</v>
      </c>
      <c r="Q12" s="742">
        <f t="shared" si="1"/>
        <v>-0.06803874859105163</v>
      </c>
    </row>
    <row r="13" spans="1:17" s="65" customFormat="1" ht="17.25" customHeight="1">
      <c r="A13" s="355" t="s">
        <v>177</v>
      </c>
      <c r="B13" s="356">
        <v>1003.2690000000002</v>
      </c>
      <c r="C13" s="357">
        <v>184.551</v>
      </c>
      <c r="D13" s="357">
        <f t="shared" si="2"/>
        <v>1187.8200000000002</v>
      </c>
      <c r="E13" s="358">
        <f t="shared" si="3"/>
        <v>0.07321825140130334</v>
      </c>
      <c r="F13" s="356">
        <v>931.74</v>
      </c>
      <c r="G13" s="357">
        <v>271.847</v>
      </c>
      <c r="H13" s="357">
        <f t="shared" si="4"/>
        <v>1203.587</v>
      </c>
      <c r="I13" s="739">
        <f t="shared" si="0"/>
        <v>-0.013100008557752618</v>
      </c>
      <c r="J13" s="356">
        <v>6273.776000000001</v>
      </c>
      <c r="K13" s="357">
        <v>1954.6279999999997</v>
      </c>
      <c r="L13" s="357">
        <f t="shared" si="5"/>
        <v>8228.404</v>
      </c>
      <c r="M13" s="358">
        <f t="shared" si="6"/>
        <v>0.07171848110866712</v>
      </c>
      <c r="N13" s="356">
        <v>3670.2930000000006</v>
      </c>
      <c r="O13" s="357">
        <v>4278.509999999999</v>
      </c>
      <c r="P13" s="357">
        <f t="shared" si="7"/>
        <v>7948.803</v>
      </c>
      <c r="Q13" s="742">
        <f t="shared" si="1"/>
        <v>0.035175233302423115</v>
      </c>
    </row>
    <row r="14" spans="1:17" s="65" customFormat="1" ht="17.25" customHeight="1">
      <c r="A14" s="355" t="s">
        <v>172</v>
      </c>
      <c r="B14" s="356">
        <v>380.795</v>
      </c>
      <c r="C14" s="357">
        <v>0</v>
      </c>
      <c r="D14" s="357">
        <f t="shared" si="2"/>
        <v>380.795</v>
      </c>
      <c r="E14" s="358">
        <f t="shared" si="3"/>
        <v>0.023472532911012867</v>
      </c>
      <c r="F14" s="356">
        <v>312.86</v>
      </c>
      <c r="G14" s="357"/>
      <c r="H14" s="357">
        <f t="shared" si="4"/>
        <v>312.86</v>
      </c>
      <c r="I14" s="739">
        <f t="shared" si="0"/>
        <v>0.21714185258582108</v>
      </c>
      <c r="J14" s="356">
        <v>2476.5079999999984</v>
      </c>
      <c r="K14" s="357"/>
      <c r="L14" s="357">
        <f t="shared" si="5"/>
        <v>2476.5079999999984</v>
      </c>
      <c r="M14" s="358">
        <f t="shared" si="6"/>
        <v>0.02158515700170566</v>
      </c>
      <c r="N14" s="356">
        <v>2187.996999999998</v>
      </c>
      <c r="O14" s="357"/>
      <c r="P14" s="357">
        <f t="shared" si="7"/>
        <v>2187.996999999998</v>
      </c>
      <c r="Q14" s="742">
        <f t="shared" si="1"/>
        <v>0.13186078408699853</v>
      </c>
    </row>
    <row r="15" spans="1:17" s="65" customFormat="1" ht="17.25" customHeight="1">
      <c r="A15" s="355" t="s">
        <v>178</v>
      </c>
      <c r="B15" s="356">
        <v>349.209</v>
      </c>
      <c r="C15" s="357">
        <v>0</v>
      </c>
      <c r="D15" s="357">
        <f t="shared" si="2"/>
        <v>349.209</v>
      </c>
      <c r="E15" s="358">
        <f t="shared" si="3"/>
        <v>0.0215255445720713</v>
      </c>
      <c r="F15" s="356">
        <v>346.307</v>
      </c>
      <c r="G15" s="357"/>
      <c r="H15" s="357">
        <f t="shared" si="4"/>
        <v>346.307</v>
      </c>
      <c r="I15" s="739">
        <f t="shared" si="0"/>
        <v>0.008379847938389862</v>
      </c>
      <c r="J15" s="356">
        <v>2887.3639999999996</v>
      </c>
      <c r="K15" s="357"/>
      <c r="L15" s="357">
        <f t="shared" si="5"/>
        <v>2887.3639999999996</v>
      </c>
      <c r="M15" s="358">
        <f t="shared" si="6"/>
        <v>0.025166163509697078</v>
      </c>
      <c r="N15" s="356">
        <v>2269.3129999999996</v>
      </c>
      <c r="O15" s="357">
        <v>60.987</v>
      </c>
      <c r="P15" s="357">
        <f t="shared" si="7"/>
        <v>2330.2999999999997</v>
      </c>
      <c r="Q15" s="742">
        <f t="shared" si="1"/>
        <v>0.23905248251298117</v>
      </c>
    </row>
    <row r="16" spans="1:17" s="65" customFormat="1" ht="17.25" customHeight="1">
      <c r="A16" s="355" t="s">
        <v>164</v>
      </c>
      <c r="B16" s="356">
        <v>170.593</v>
      </c>
      <c r="C16" s="357">
        <v>0</v>
      </c>
      <c r="D16" s="357">
        <f>C16+B16</f>
        <v>170.593</v>
      </c>
      <c r="E16" s="358">
        <f>(D16/$D$8)</f>
        <v>0.010515499959002658</v>
      </c>
      <c r="F16" s="356">
        <v>95.11900000000001</v>
      </c>
      <c r="G16" s="357"/>
      <c r="H16" s="357">
        <f>G16+F16</f>
        <v>95.11900000000001</v>
      </c>
      <c r="I16" s="739">
        <f t="shared" si="0"/>
        <v>0.7934692332762114</v>
      </c>
      <c r="J16" s="356">
        <v>1150.4019999999996</v>
      </c>
      <c r="K16" s="357">
        <v>0.798</v>
      </c>
      <c r="L16" s="357">
        <f>K16+J16</f>
        <v>1151.1999999999996</v>
      </c>
      <c r="M16" s="358">
        <f>(L16/$L$8)</f>
        <v>0.010033818885448204</v>
      </c>
      <c r="N16" s="356">
        <v>1034.838</v>
      </c>
      <c r="O16" s="357"/>
      <c r="P16" s="357">
        <f>O16+N16</f>
        <v>1034.838</v>
      </c>
      <c r="Q16" s="742">
        <f t="shared" si="1"/>
        <v>0.11244465317276675</v>
      </c>
    </row>
    <row r="17" spans="1:17" s="65" customFormat="1" ht="17.25" customHeight="1">
      <c r="A17" s="355" t="s">
        <v>179</v>
      </c>
      <c r="B17" s="356">
        <v>164.515</v>
      </c>
      <c r="C17" s="357">
        <v>0</v>
      </c>
      <c r="D17" s="357">
        <f t="shared" si="2"/>
        <v>164.515</v>
      </c>
      <c r="E17" s="358">
        <f t="shared" si="3"/>
        <v>0.010140846785948558</v>
      </c>
      <c r="F17" s="356">
        <v>368.90000000000003</v>
      </c>
      <c r="G17" s="357"/>
      <c r="H17" s="357">
        <f t="shared" si="4"/>
        <v>368.90000000000003</v>
      </c>
      <c r="I17" s="739">
        <f t="shared" si="0"/>
        <v>-0.5540390349688263</v>
      </c>
      <c r="J17" s="356">
        <v>1203.6829999999998</v>
      </c>
      <c r="K17" s="357"/>
      <c r="L17" s="357">
        <f t="shared" si="5"/>
        <v>1203.6829999999998</v>
      </c>
      <c r="M17" s="358">
        <f t="shared" si="6"/>
        <v>0.010491258875515073</v>
      </c>
      <c r="N17" s="356">
        <v>2223.6000000000004</v>
      </c>
      <c r="O17" s="357"/>
      <c r="P17" s="357">
        <f t="shared" si="7"/>
        <v>2223.6000000000004</v>
      </c>
      <c r="Q17" s="742">
        <f t="shared" si="1"/>
        <v>-0.458678269472927</v>
      </c>
    </row>
    <row r="18" spans="1:17" s="65" customFormat="1" ht="17.25" customHeight="1">
      <c r="A18" s="355" t="s">
        <v>166</v>
      </c>
      <c r="B18" s="356">
        <v>0</v>
      </c>
      <c r="C18" s="357">
        <v>134.00099999999998</v>
      </c>
      <c r="D18" s="357">
        <f t="shared" si="2"/>
        <v>134.00099999999998</v>
      </c>
      <c r="E18" s="358">
        <f t="shared" si="3"/>
        <v>0.008259937453508146</v>
      </c>
      <c r="F18" s="356"/>
      <c r="G18" s="357">
        <v>123.72999999999999</v>
      </c>
      <c r="H18" s="357">
        <f t="shared" si="4"/>
        <v>123.72999999999999</v>
      </c>
      <c r="I18" s="739">
        <f t="shared" si="0"/>
        <v>0.08301139578113625</v>
      </c>
      <c r="J18" s="356"/>
      <c r="K18" s="357">
        <v>1009.1309999999996</v>
      </c>
      <c r="L18" s="357">
        <f t="shared" si="5"/>
        <v>1009.1309999999996</v>
      </c>
      <c r="M18" s="358">
        <f t="shared" si="6"/>
        <v>0.00879555045664631</v>
      </c>
      <c r="N18" s="356"/>
      <c r="O18" s="357">
        <v>707.3009999999989</v>
      </c>
      <c r="P18" s="357">
        <f t="shared" si="7"/>
        <v>707.3009999999989</v>
      </c>
      <c r="Q18" s="742">
        <f t="shared" si="1"/>
        <v>0.4267348695958315</v>
      </c>
    </row>
    <row r="19" spans="1:17" s="65" customFormat="1" ht="17.25" customHeight="1">
      <c r="A19" s="355" t="s">
        <v>162</v>
      </c>
      <c r="B19" s="356">
        <v>72.881</v>
      </c>
      <c r="C19" s="357">
        <v>0</v>
      </c>
      <c r="D19" s="357">
        <f t="shared" si="2"/>
        <v>72.881</v>
      </c>
      <c r="E19" s="358">
        <f t="shared" si="3"/>
        <v>0.0044924478291141655</v>
      </c>
      <c r="F19" s="356">
        <v>81.67899999999996</v>
      </c>
      <c r="G19" s="357"/>
      <c r="H19" s="357">
        <f t="shared" si="4"/>
        <v>81.67899999999996</v>
      </c>
      <c r="I19" s="739">
        <f t="shared" si="0"/>
        <v>-0.10771434518052336</v>
      </c>
      <c r="J19" s="356">
        <v>547.6230000000004</v>
      </c>
      <c r="K19" s="357"/>
      <c r="L19" s="357">
        <f t="shared" si="5"/>
        <v>547.6230000000004</v>
      </c>
      <c r="M19" s="358">
        <f t="shared" si="6"/>
        <v>0.004773062890467172</v>
      </c>
      <c r="N19" s="356">
        <v>619.8929999999997</v>
      </c>
      <c r="O19" s="357"/>
      <c r="P19" s="357">
        <f t="shared" si="7"/>
        <v>619.8929999999997</v>
      </c>
      <c r="Q19" s="742">
        <f t="shared" si="1"/>
        <v>-0.11658463638079364</v>
      </c>
    </row>
    <row r="20" spans="1:17" s="65" customFormat="1" ht="17.25" customHeight="1">
      <c r="A20" s="355" t="s">
        <v>173</v>
      </c>
      <c r="B20" s="356">
        <v>0</v>
      </c>
      <c r="C20" s="357">
        <v>71.38800000000003</v>
      </c>
      <c r="D20" s="357">
        <f t="shared" si="2"/>
        <v>71.38800000000003</v>
      </c>
      <c r="E20" s="358">
        <f t="shared" si="3"/>
        <v>0.004400418018753889</v>
      </c>
      <c r="F20" s="356"/>
      <c r="G20" s="357">
        <v>82.136</v>
      </c>
      <c r="H20" s="357">
        <f t="shared" si="4"/>
        <v>82.136</v>
      </c>
      <c r="I20" s="739">
        <f t="shared" si="0"/>
        <v>-0.1308561410343816</v>
      </c>
      <c r="J20" s="356"/>
      <c r="K20" s="357">
        <v>676.9499999999992</v>
      </c>
      <c r="L20" s="357">
        <f t="shared" si="5"/>
        <v>676.9499999999992</v>
      </c>
      <c r="M20" s="358">
        <f t="shared" si="6"/>
        <v>0.00590027249348867</v>
      </c>
      <c r="N20" s="356"/>
      <c r="O20" s="357">
        <v>640.0029999999987</v>
      </c>
      <c r="P20" s="357">
        <f t="shared" si="7"/>
        <v>640.0029999999987</v>
      </c>
      <c r="Q20" s="742">
        <f t="shared" si="1"/>
        <v>0.05772941689335931</v>
      </c>
    </row>
    <row r="21" spans="1:17" s="65" customFormat="1" ht="17.25" customHeight="1">
      <c r="A21" s="355" t="s">
        <v>165</v>
      </c>
      <c r="B21" s="356">
        <v>67.971</v>
      </c>
      <c r="C21" s="357">
        <v>0.183</v>
      </c>
      <c r="D21" s="357">
        <f>C21+B21</f>
        <v>68.15400000000001</v>
      </c>
      <c r="E21" s="358">
        <f>(D21/$D$8)</f>
        <v>0.004201071463693512</v>
      </c>
      <c r="F21" s="356">
        <v>78.674</v>
      </c>
      <c r="G21" s="357"/>
      <c r="H21" s="357">
        <f>G21+F21</f>
        <v>78.674</v>
      </c>
      <c r="I21" s="739">
        <f t="shared" si="0"/>
        <v>-0.13371634847598945</v>
      </c>
      <c r="J21" s="356">
        <v>490.81899999999985</v>
      </c>
      <c r="K21" s="357">
        <v>1.821</v>
      </c>
      <c r="L21" s="357">
        <f>K21+J21</f>
        <v>492.6399999999999</v>
      </c>
      <c r="M21" s="358">
        <f>(L21/$L$8)</f>
        <v>0.004293832987949274</v>
      </c>
      <c r="N21" s="356">
        <v>515.1819999999999</v>
      </c>
      <c r="O21" s="357">
        <v>0.031</v>
      </c>
      <c r="P21" s="357">
        <f>O21+N21</f>
        <v>515.2129999999999</v>
      </c>
      <c r="Q21" s="742">
        <f t="shared" si="1"/>
        <v>-0.04381294726647034</v>
      </c>
    </row>
    <row r="22" spans="1:17" s="65" customFormat="1" ht="17.25" customHeight="1">
      <c r="A22" s="355" t="s">
        <v>180</v>
      </c>
      <c r="B22" s="356">
        <v>0</v>
      </c>
      <c r="C22" s="357">
        <v>45.288</v>
      </c>
      <c r="D22" s="357">
        <f>C22+B22</f>
        <v>45.288</v>
      </c>
      <c r="E22" s="358">
        <f>(D22/$D$8)</f>
        <v>0.0027915914612165354</v>
      </c>
      <c r="F22" s="356"/>
      <c r="G22" s="357">
        <v>25.018</v>
      </c>
      <c r="H22" s="357">
        <f>G22+F22</f>
        <v>25.018</v>
      </c>
      <c r="I22" s="739">
        <f t="shared" si="0"/>
        <v>0.8102166440163081</v>
      </c>
      <c r="J22" s="356"/>
      <c r="K22" s="357">
        <v>368.611</v>
      </c>
      <c r="L22" s="357">
        <f>K22+J22</f>
        <v>368.611</v>
      </c>
      <c r="M22" s="358">
        <f>(L22/$L$8)</f>
        <v>0.00321280056739398</v>
      </c>
      <c r="N22" s="356"/>
      <c r="O22" s="357">
        <v>151.45500000000004</v>
      </c>
      <c r="P22" s="357">
        <f>O22+N22</f>
        <v>151.45500000000004</v>
      </c>
      <c r="Q22" s="742">
        <f t="shared" si="1"/>
        <v>1.4337988181307972</v>
      </c>
    </row>
    <row r="23" spans="1:17" s="65" customFormat="1" ht="17.25" customHeight="1" thickBot="1">
      <c r="A23" s="359" t="s">
        <v>174</v>
      </c>
      <c r="B23" s="360">
        <v>0</v>
      </c>
      <c r="C23" s="361">
        <v>337.50119999999987</v>
      </c>
      <c r="D23" s="361">
        <f>C23+B23</f>
        <v>337.50119999999987</v>
      </c>
      <c r="E23" s="362">
        <f>(D23/$D$8)</f>
        <v>0.020803865661330457</v>
      </c>
      <c r="F23" s="360">
        <v>56.317</v>
      </c>
      <c r="G23" s="361">
        <v>391.495</v>
      </c>
      <c r="H23" s="361">
        <f>G23+F23</f>
        <v>447.812</v>
      </c>
      <c r="I23" s="740">
        <f t="shared" si="0"/>
        <v>-0.2463328361008641</v>
      </c>
      <c r="J23" s="360">
        <v>823.116</v>
      </c>
      <c r="K23" s="361">
        <v>3464.869199999999</v>
      </c>
      <c r="L23" s="361">
        <f>K23+J23</f>
        <v>4287.985199999999</v>
      </c>
      <c r="M23" s="362">
        <f>(L23/$L$8)</f>
        <v>0.03737392883971717</v>
      </c>
      <c r="N23" s="360">
        <v>1257.1860000000001</v>
      </c>
      <c r="O23" s="361">
        <v>3290.5320000000015</v>
      </c>
      <c r="P23" s="361">
        <f>O23+N23</f>
        <v>4547.718000000002</v>
      </c>
      <c r="Q23" s="743">
        <f t="shared" si="1"/>
        <v>-0.05711277612200283</v>
      </c>
    </row>
    <row r="24" s="64" customFormat="1" ht="6.75" customHeight="1" thickTop="1">
      <c r="A24" s="78"/>
    </row>
    <row r="25" ht="14.25">
      <c r="A25" s="78" t="s">
        <v>38</v>
      </c>
    </row>
    <row r="26" ht="14.25">
      <c r="A26" s="62" t="s">
        <v>27</v>
      </c>
    </row>
  </sheetData>
  <sheetProtection/>
  <mergeCells count="14">
    <mergeCell ref="N1:Q1"/>
    <mergeCell ref="B5:I5"/>
    <mergeCell ref="J5:Q5"/>
    <mergeCell ref="A3:Q3"/>
    <mergeCell ref="A4:Q4"/>
    <mergeCell ref="J6:L6"/>
    <mergeCell ref="B6:D6"/>
    <mergeCell ref="F6:H6"/>
    <mergeCell ref="A5:A7"/>
    <mergeCell ref="E6:E7"/>
    <mergeCell ref="I6:I7"/>
    <mergeCell ref="Q6:Q7"/>
    <mergeCell ref="M6:M7"/>
    <mergeCell ref="N6:P6"/>
  </mergeCells>
  <conditionalFormatting sqref="Q24:Q65536 I24:I65536 Q3 I3">
    <cfRule type="cellIs" priority="8" dxfId="95" operator="lessThan" stopIfTrue="1">
      <formula>0</formula>
    </cfRule>
  </conditionalFormatting>
  <conditionalFormatting sqref="Q8:Q23 I8:I23">
    <cfRule type="cellIs" priority="9" dxfId="95" operator="lessThan" stopIfTrue="1">
      <formula>0</formula>
    </cfRule>
    <cfRule type="cellIs" priority="10" dxfId="97" operator="greaterThanOrEqual" stopIfTrue="1">
      <formula>0</formula>
    </cfRule>
  </conditionalFormatting>
  <conditionalFormatting sqref="I5 Q5">
    <cfRule type="cellIs" priority="1" dxfId="95" operator="lessThan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Y44"/>
  <sheetViews>
    <sheetView showGridLines="0" zoomScale="80" zoomScaleNormal="80" zoomScalePageLayoutView="0" workbookViewId="0" topLeftCell="A1">
      <selection activeCell="A38" sqref="A38:Y42"/>
    </sheetView>
  </sheetViews>
  <sheetFormatPr defaultColWidth="8.00390625" defaultRowHeight="15"/>
  <cols>
    <col min="1" max="1" width="29.8515625" style="79" customWidth="1"/>
    <col min="2" max="2" width="10.57421875" style="79" bestFit="1" customWidth="1"/>
    <col min="3" max="3" width="12.421875" style="79" bestFit="1" customWidth="1"/>
    <col min="4" max="4" width="9.57421875" style="79" bestFit="1" customWidth="1"/>
    <col min="5" max="5" width="11.7109375" style="79" bestFit="1" customWidth="1"/>
    <col min="6" max="6" width="11.7109375" style="79" customWidth="1"/>
    <col min="7" max="7" width="10.7109375" style="79" customWidth="1"/>
    <col min="8" max="8" width="10.421875" style="79" bestFit="1" customWidth="1"/>
    <col min="9" max="9" width="11.7109375" style="79" bestFit="1" customWidth="1"/>
    <col min="10" max="10" width="9.00390625" style="79" customWidth="1"/>
    <col min="11" max="11" width="11.7109375" style="79" bestFit="1" customWidth="1"/>
    <col min="12" max="12" width="10.8515625" style="79" customWidth="1"/>
    <col min="13" max="13" width="11.00390625" style="79" customWidth="1"/>
    <col min="14" max="14" width="11.140625" style="79" customWidth="1"/>
    <col min="15" max="15" width="12.421875" style="79" bestFit="1" customWidth="1"/>
    <col min="16" max="16" width="9.421875" style="79" customWidth="1"/>
    <col min="17" max="17" width="10.57421875" style="79" bestFit="1" customWidth="1"/>
    <col min="18" max="18" width="12.7109375" style="79" bestFit="1" customWidth="1"/>
    <col min="19" max="19" width="10.140625" style="79" customWidth="1"/>
    <col min="20" max="21" width="11.140625" style="79" bestFit="1" customWidth="1"/>
    <col min="22" max="23" width="10.28125" style="79" customWidth="1"/>
    <col min="24" max="24" width="12.7109375" style="79" customWidth="1"/>
    <col min="25" max="25" width="9.8515625" style="79" bestFit="1" customWidth="1"/>
    <col min="26" max="16384" width="8.00390625" style="79" customWidth="1"/>
  </cols>
  <sheetData>
    <row r="1" spans="24:25" ht="18.75" thickBot="1">
      <c r="X1" s="584" t="s">
        <v>26</v>
      </c>
      <c r="Y1" s="585"/>
    </row>
    <row r="2" ht="5.25" customHeight="1" thickBot="1"/>
    <row r="3" spans="1:25" ht="24.75" customHeight="1" thickTop="1">
      <c r="A3" s="586" t="s">
        <v>43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7"/>
      <c r="Q3" s="587"/>
      <c r="R3" s="587"/>
      <c r="S3" s="587"/>
      <c r="T3" s="587"/>
      <c r="U3" s="587"/>
      <c r="V3" s="587"/>
      <c r="W3" s="587"/>
      <c r="X3" s="587"/>
      <c r="Y3" s="588"/>
    </row>
    <row r="4" spans="1:25" ht="21" customHeight="1" thickBot="1">
      <c r="A4" s="598" t="s">
        <v>42</v>
      </c>
      <c r="B4" s="599"/>
      <c r="C4" s="599"/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599"/>
      <c r="P4" s="599"/>
      <c r="Q4" s="599"/>
      <c r="R4" s="599"/>
      <c r="S4" s="599"/>
      <c r="T4" s="599"/>
      <c r="U4" s="599"/>
      <c r="V4" s="599"/>
      <c r="W4" s="599"/>
      <c r="X4" s="599"/>
      <c r="Y4" s="600"/>
    </row>
    <row r="5" spans="1:25" s="98" customFormat="1" ht="19.5" customHeight="1" thickBot="1" thickTop="1">
      <c r="A5" s="589" t="s">
        <v>41</v>
      </c>
      <c r="B5" s="575" t="s">
        <v>34</v>
      </c>
      <c r="C5" s="576"/>
      <c r="D5" s="576"/>
      <c r="E5" s="576"/>
      <c r="F5" s="576"/>
      <c r="G5" s="576"/>
      <c r="H5" s="576"/>
      <c r="I5" s="576"/>
      <c r="J5" s="577"/>
      <c r="K5" s="577"/>
      <c r="L5" s="577"/>
      <c r="M5" s="578"/>
      <c r="N5" s="579" t="s">
        <v>33</v>
      </c>
      <c r="O5" s="576"/>
      <c r="P5" s="576"/>
      <c r="Q5" s="576"/>
      <c r="R5" s="576"/>
      <c r="S5" s="576"/>
      <c r="T5" s="576"/>
      <c r="U5" s="576"/>
      <c r="V5" s="576"/>
      <c r="W5" s="576"/>
      <c r="X5" s="576"/>
      <c r="Y5" s="578"/>
    </row>
    <row r="6" spans="1:25" s="97" customFormat="1" ht="26.25" customHeight="1" thickBot="1">
      <c r="A6" s="590"/>
      <c r="B6" s="582" t="s">
        <v>155</v>
      </c>
      <c r="C6" s="571"/>
      <c r="D6" s="571"/>
      <c r="E6" s="571"/>
      <c r="F6" s="583"/>
      <c r="G6" s="572" t="s">
        <v>32</v>
      </c>
      <c r="H6" s="582" t="s">
        <v>156</v>
      </c>
      <c r="I6" s="571"/>
      <c r="J6" s="571"/>
      <c r="K6" s="571"/>
      <c r="L6" s="583"/>
      <c r="M6" s="572" t="s">
        <v>31</v>
      </c>
      <c r="N6" s="570" t="s">
        <v>157</v>
      </c>
      <c r="O6" s="571"/>
      <c r="P6" s="571"/>
      <c r="Q6" s="571"/>
      <c r="R6" s="571"/>
      <c r="S6" s="572" t="s">
        <v>32</v>
      </c>
      <c r="T6" s="570" t="s">
        <v>158</v>
      </c>
      <c r="U6" s="571"/>
      <c r="V6" s="571"/>
      <c r="W6" s="571"/>
      <c r="X6" s="571"/>
      <c r="Y6" s="572" t="s">
        <v>31</v>
      </c>
    </row>
    <row r="7" spans="1:25" s="92" customFormat="1" ht="26.25" customHeight="1">
      <c r="A7" s="591"/>
      <c r="B7" s="595" t="s">
        <v>20</v>
      </c>
      <c r="C7" s="596"/>
      <c r="D7" s="593" t="s">
        <v>19</v>
      </c>
      <c r="E7" s="594"/>
      <c r="F7" s="580" t="s">
        <v>15</v>
      </c>
      <c r="G7" s="573"/>
      <c r="H7" s="595" t="s">
        <v>20</v>
      </c>
      <c r="I7" s="596"/>
      <c r="J7" s="593" t="s">
        <v>19</v>
      </c>
      <c r="K7" s="594"/>
      <c r="L7" s="580" t="s">
        <v>15</v>
      </c>
      <c r="M7" s="573"/>
      <c r="N7" s="596" t="s">
        <v>20</v>
      </c>
      <c r="O7" s="596"/>
      <c r="P7" s="601" t="s">
        <v>19</v>
      </c>
      <c r="Q7" s="596"/>
      <c r="R7" s="580" t="s">
        <v>15</v>
      </c>
      <c r="S7" s="573"/>
      <c r="T7" s="602" t="s">
        <v>20</v>
      </c>
      <c r="U7" s="594"/>
      <c r="V7" s="593" t="s">
        <v>19</v>
      </c>
      <c r="W7" s="597"/>
      <c r="X7" s="580" t="s">
        <v>15</v>
      </c>
      <c r="Y7" s="573"/>
    </row>
    <row r="8" spans="1:25" s="92" customFormat="1" ht="31.5" thickBot="1">
      <c r="A8" s="592"/>
      <c r="B8" s="95" t="s">
        <v>17</v>
      </c>
      <c r="C8" s="93" t="s">
        <v>16</v>
      </c>
      <c r="D8" s="94" t="s">
        <v>17</v>
      </c>
      <c r="E8" s="93" t="s">
        <v>16</v>
      </c>
      <c r="F8" s="581"/>
      <c r="G8" s="574"/>
      <c r="H8" s="95" t="s">
        <v>17</v>
      </c>
      <c r="I8" s="93" t="s">
        <v>16</v>
      </c>
      <c r="J8" s="94" t="s">
        <v>17</v>
      </c>
      <c r="K8" s="93" t="s">
        <v>16</v>
      </c>
      <c r="L8" s="581"/>
      <c r="M8" s="574"/>
      <c r="N8" s="96" t="s">
        <v>17</v>
      </c>
      <c r="O8" s="93" t="s">
        <v>16</v>
      </c>
      <c r="P8" s="94" t="s">
        <v>17</v>
      </c>
      <c r="Q8" s="93" t="s">
        <v>16</v>
      </c>
      <c r="R8" s="581"/>
      <c r="S8" s="574"/>
      <c r="T8" s="95" t="s">
        <v>17</v>
      </c>
      <c r="U8" s="93" t="s">
        <v>16</v>
      </c>
      <c r="V8" s="94" t="s">
        <v>17</v>
      </c>
      <c r="W8" s="93" t="s">
        <v>16</v>
      </c>
      <c r="X8" s="581"/>
      <c r="Y8" s="574"/>
    </row>
    <row r="9" spans="1:25" s="81" customFormat="1" ht="18" customHeight="1" thickBot="1" thickTop="1">
      <c r="A9" s="91" t="s">
        <v>22</v>
      </c>
      <c r="B9" s="90">
        <f>SUM(B10:B42)</f>
        <v>551803</v>
      </c>
      <c r="C9" s="84">
        <f>SUM(C10:C42)</f>
        <v>544738</v>
      </c>
      <c r="D9" s="85">
        <f>SUM(D10:D42)</f>
        <v>2006</v>
      </c>
      <c r="E9" s="84">
        <f>SUM(E10:E42)</f>
        <v>1393</v>
      </c>
      <c r="F9" s="83">
        <f aca="true" t="shared" si="0" ref="F9:F18">SUM(B9:E9)</f>
        <v>1099940</v>
      </c>
      <c r="G9" s="87">
        <f>F9/$F$9</f>
        <v>1</v>
      </c>
      <c r="H9" s="86">
        <f>SUM(H10:H42)</f>
        <v>551517</v>
      </c>
      <c r="I9" s="84">
        <f>SUM(I10:I42)</f>
        <v>516722</v>
      </c>
      <c r="J9" s="85">
        <f>SUM(J10:J42)</f>
        <v>585</v>
      </c>
      <c r="K9" s="84">
        <f>SUM(K10:K42)</f>
        <v>437</v>
      </c>
      <c r="L9" s="83">
        <f aca="true" t="shared" si="1" ref="L9:L18">SUM(H9:K9)</f>
        <v>1069261</v>
      </c>
      <c r="M9" s="89">
        <f aca="true" t="shared" si="2" ref="M9:M18">IF(ISERROR(F9/L9-1),"         /0",(F9/L9-1))</f>
        <v>0.028691778714457827</v>
      </c>
      <c r="N9" s="88">
        <f>SUM(N10:N42)</f>
        <v>4071879</v>
      </c>
      <c r="O9" s="84">
        <f>SUM(O10:O42)</f>
        <v>4016012</v>
      </c>
      <c r="P9" s="85">
        <f>SUM(P10:P42)</f>
        <v>10874</v>
      </c>
      <c r="Q9" s="84">
        <f>SUM(Q10:Q42)</f>
        <v>11422</v>
      </c>
      <c r="R9" s="83">
        <f aca="true" t="shared" si="3" ref="R9:R18">SUM(N9:Q9)</f>
        <v>8110187</v>
      </c>
      <c r="S9" s="87">
        <f>R9/$R$9</f>
        <v>1</v>
      </c>
      <c r="T9" s="86">
        <f>SUM(T10:T42)</f>
        <v>3954681</v>
      </c>
      <c r="U9" s="84">
        <f>SUM(U10:U42)</f>
        <v>3794435</v>
      </c>
      <c r="V9" s="85">
        <f>SUM(V10:V42)</f>
        <v>17122</v>
      </c>
      <c r="W9" s="84">
        <f>SUM(W10:W42)</f>
        <v>12248</v>
      </c>
      <c r="X9" s="83">
        <f aca="true" t="shared" si="4" ref="X9:X18">SUM(T9:W9)</f>
        <v>7778486</v>
      </c>
      <c r="Y9" s="82">
        <f>IF(ISERROR(R9/X9-1),"         /0",(R9/X9-1))</f>
        <v>0.04264338844345805</v>
      </c>
    </row>
    <row r="10" spans="1:25" ht="19.5" customHeight="1" thickTop="1">
      <c r="A10" s="329" t="s">
        <v>159</v>
      </c>
      <c r="B10" s="331">
        <v>162926</v>
      </c>
      <c r="C10" s="332">
        <v>171676</v>
      </c>
      <c r="D10" s="333">
        <v>969</v>
      </c>
      <c r="E10" s="332">
        <v>527</v>
      </c>
      <c r="F10" s="334">
        <f t="shared" si="0"/>
        <v>336098</v>
      </c>
      <c r="G10" s="335">
        <f>F10/$F$9</f>
        <v>0.3055603032892703</v>
      </c>
      <c r="H10" s="336">
        <v>166165</v>
      </c>
      <c r="I10" s="332">
        <v>156414</v>
      </c>
      <c r="J10" s="333">
        <v>476</v>
      </c>
      <c r="K10" s="332">
        <v>308</v>
      </c>
      <c r="L10" s="334">
        <f t="shared" si="1"/>
        <v>323363</v>
      </c>
      <c r="M10" s="337">
        <f t="shared" si="2"/>
        <v>0.039382984447818625</v>
      </c>
      <c r="N10" s="331">
        <v>1231688</v>
      </c>
      <c r="O10" s="332">
        <v>1269304</v>
      </c>
      <c r="P10" s="333">
        <v>6200</v>
      </c>
      <c r="Q10" s="332">
        <v>6724</v>
      </c>
      <c r="R10" s="334">
        <f t="shared" si="3"/>
        <v>2513916</v>
      </c>
      <c r="S10" s="335">
        <f>R10/$R$9</f>
        <v>0.30997016468300914</v>
      </c>
      <c r="T10" s="336">
        <v>1176174</v>
      </c>
      <c r="U10" s="332">
        <v>1125775</v>
      </c>
      <c r="V10" s="333">
        <v>6843</v>
      </c>
      <c r="W10" s="332">
        <v>7016</v>
      </c>
      <c r="X10" s="334">
        <f t="shared" si="4"/>
        <v>2315808</v>
      </c>
      <c r="Y10" s="338">
        <f aca="true" t="shared" si="5" ref="Y10:Y18">IF(ISERROR(R10/X10-1),"         /0",IF(R10/X10&gt;5,"  *  ",(R10/X10-1)))</f>
        <v>0.08554595199602044</v>
      </c>
    </row>
    <row r="11" spans="1:25" ht="19.5" customHeight="1">
      <c r="A11" s="339" t="s">
        <v>164</v>
      </c>
      <c r="B11" s="301">
        <v>75382</v>
      </c>
      <c r="C11" s="302">
        <v>70301</v>
      </c>
      <c r="D11" s="303">
        <v>0</v>
      </c>
      <c r="E11" s="302">
        <v>0</v>
      </c>
      <c r="F11" s="304">
        <f t="shared" si="0"/>
        <v>145683</v>
      </c>
      <c r="G11" s="305">
        <f>F11/$F$9</f>
        <v>0.1324463152535593</v>
      </c>
      <c r="H11" s="306">
        <v>79081</v>
      </c>
      <c r="I11" s="302">
        <v>73471</v>
      </c>
      <c r="J11" s="303"/>
      <c r="K11" s="302"/>
      <c r="L11" s="304">
        <f t="shared" si="1"/>
        <v>152552</v>
      </c>
      <c r="M11" s="307">
        <f t="shared" si="2"/>
        <v>-0.04502726939010959</v>
      </c>
      <c r="N11" s="301">
        <v>567923</v>
      </c>
      <c r="O11" s="302">
        <v>543113</v>
      </c>
      <c r="P11" s="303">
        <v>141</v>
      </c>
      <c r="Q11" s="302">
        <v>139</v>
      </c>
      <c r="R11" s="304">
        <f t="shared" si="3"/>
        <v>1111316</v>
      </c>
      <c r="S11" s="305">
        <f>R11/$R$9</f>
        <v>0.1370271733561754</v>
      </c>
      <c r="T11" s="306">
        <v>561481</v>
      </c>
      <c r="U11" s="302">
        <v>529576</v>
      </c>
      <c r="V11" s="303"/>
      <c r="W11" s="302"/>
      <c r="X11" s="304">
        <f t="shared" si="4"/>
        <v>1091057</v>
      </c>
      <c r="Y11" s="308">
        <f t="shared" si="5"/>
        <v>0.018568232457149447</v>
      </c>
    </row>
    <row r="12" spans="1:25" ht="19.5" customHeight="1">
      <c r="A12" s="339" t="s">
        <v>181</v>
      </c>
      <c r="B12" s="301">
        <v>44041</v>
      </c>
      <c r="C12" s="302">
        <v>48091</v>
      </c>
      <c r="D12" s="303">
        <v>839</v>
      </c>
      <c r="E12" s="302">
        <v>720</v>
      </c>
      <c r="F12" s="304">
        <f t="shared" si="0"/>
        <v>93691</v>
      </c>
      <c r="G12" s="305">
        <f>F12/$F$9</f>
        <v>0.0851782824517701</v>
      </c>
      <c r="H12" s="306">
        <v>32264</v>
      </c>
      <c r="I12" s="302">
        <v>33663</v>
      </c>
      <c r="J12" s="303"/>
      <c r="K12" s="302"/>
      <c r="L12" s="304">
        <f t="shared" si="1"/>
        <v>65927</v>
      </c>
      <c r="M12" s="307">
        <f t="shared" si="2"/>
        <v>0.4211324646957999</v>
      </c>
      <c r="N12" s="301">
        <v>292724</v>
      </c>
      <c r="O12" s="302">
        <v>294333</v>
      </c>
      <c r="P12" s="303">
        <v>1193</v>
      </c>
      <c r="Q12" s="302">
        <v>1198</v>
      </c>
      <c r="R12" s="304">
        <f t="shared" si="3"/>
        <v>589448</v>
      </c>
      <c r="S12" s="305">
        <f>R12/$R$9</f>
        <v>0.07267995176929952</v>
      </c>
      <c r="T12" s="306">
        <v>239796</v>
      </c>
      <c r="U12" s="302">
        <v>239161</v>
      </c>
      <c r="V12" s="303"/>
      <c r="W12" s="302"/>
      <c r="X12" s="304">
        <f t="shared" si="4"/>
        <v>478957</v>
      </c>
      <c r="Y12" s="308">
        <f t="shared" si="5"/>
        <v>0.23069085533774425</v>
      </c>
    </row>
    <row r="13" spans="1:25" ht="19.5" customHeight="1">
      <c r="A13" s="339" t="s">
        <v>182</v>
      </c>
      <c r="B13" s="301">
        <v>29758</v>
      </c>
      <c r="C13" s="302">
        <v>26675</v>
      </c>
      <c r="D13" s="303">
        <v>0</v>
      </c>
      <c r="E13" s="302">
        <v>0</v>
      </c>
      <c r="F13" s="304">
        <f t="shared" si="0"/>
        <v>56433</v>
      </c>
      <c r="G13" s="305">
        <f aca="true" t="shared" si="6" ref="G13:G18">F13/$F$9</f>
        <v>0.05130552575595033</v>
      </c>
      <c r="H13" s="306">
        <v>26403</v>
      </c>
      <c r="I13" s="302">
        <v>23052</v>
      </c>
      <c r="J13" s="303"/>
      <c r="K13" s="302"/>
      <c r="L13" s="304">
        <f t="shared" si="1"/>
        <v>49455</v>
      </c>
      <c r="M13" s="307">
        <f t="shared" si="2"/>
        <v>0.1410979678495603</v>
      </c>
      <c r="N13" s="301">
        <v>206331</v>
      </c>
      <c r="O13" s="302">
        <v>197900</v>
      </c>
      <c r="P13" s="303"/>
      <c r="Q13" s="302"/>
      <c r="R13" s="304">
        <f t="shared" si="3"/>
        <v>404231</v>
      </c>
      <c r="S13" s="305">
        <f aca="true" t="shared" si="7" ref="S13:S18">R13/$R$9</f>
        <v>0.04984237724728172</v>
      </c>
      <c r="T13" s="306">
        <v>187067</v>
      </c>
      <c r="U13" s="302">
        <v>176548</v>
      </c>
      <c r="V13" s="303"/>
      <c r="W13" s="302"/>
      <c r="X13" s="304">
        <f t="shared" si="4"/>
        <v>363615</v>
      </c>
      <c r="Y13" s="308">
        <f t="shared" si="5"/>
        <v>0.11170056240804138</v>
      </c>
    </row>
    <row r="14" spans="1:25" ht="19.5" customHeight="1">
      <c r="A14" s="339" t="s">
        <v>183</v>
      </c>
      <c r="B14" s="301">
        <v>17924</v>
      </c>
      <c r="C14" s="302">
        <v>16822</v>
      </c>
      <c r="D14" s="303">
        <v>0</v>
      </c>
      <c r="E14" s="302">
        <v>0</v>
      </c>
      <c r="F14" s="304">
        <f t="shared" si="0"/>
        <v>34746</v>
      </c>
      <c r="G14" s="305">
        <f t="shared" si="6"/>
        <v>0.03158899576340528</v>
      </c>
      <c r="H14" s="306">
        <v>21914</v>
      </c>
      <c r="I14" s="302">
        <v>18675</v>
      </c>
      <c r="J14" s="303"/>
      <c r="K14" s="302"/>
      <c r="L14" s="304">
        <f t="shared" si="1"/>
        <v>40589</v>
      </c>
      <c r="M14" s="307">
        <f t="shared" si="2"/>
        <v>-0.14395525881396443</v>
      </c>
      <c r="N14" s="301">
        <v>123944</v>
      </c>
      <c r="O14" s="302">
        <v>117419</v>
      </c>
      <c r="P14" s="303"/>
      <c r="Q14" s="302"/>
      <c r="R14" s="304">
        <f t="shared" si="3"/>
        <v>241363</v>
      </c>
      <c r="S14" s="305">
        <f t="shared" si="7"/>
        <v>0.029760472847296864</v>
      </c>
      <c r="T14" s="306">
        <v>156181</v>
      </c>
      <c r="U14" s="302">
        <v>150264</v>
      </c>
      <c r="V14" s="303"/>
      <c r="W14" s="302"/>
      <c r="X14" s="304">
        <f t="shared" si="4"/>
        <v>306445</v>
      </c>
      <c r="Y14" s="308">
        <f t="shared" si="5"/>
        <v>-0.21237742498653922</v>
      </c>
    </row>
    <row r="15" spans="1:25" ht="19.5" customHeight="1">
      <c r="A15" s="339" t="s">
        <v>184</v>
      </c>
      <c r="B15" s="301">
        <v>17299</v>
      </c>
      <c r="C15" s="302">
        <v>15011</v>
      </c>
      <c r="D15" s="303">
        <v>0</v>
      </c>
      <c r="E15" s="302">
        <v>0</v>
      </c>
      <c r="F15" s="304">
        <f t="shared" si="0"/>
        <v>32310</v>
      </c>
      <c r="G15" s="305">
        <f t="shared" si="6"/>
        <v>0.029374329508882302</v>
      </c>
      <c r="H15" s="306">
        <v>13300</v>
      </c>
      <c r="I15" s="302">
        <v>12379</v>
      </c>
      <c r="J15" s="303"/>
      <c r="K15" s="302"/>
      <c r="L15" s="304">
        <f t="shared" si="1"/>
        <v>25679</v>
      </c>
      <c r="M15" s="307">
        <f t="shared" si="2"/>
        <v>0.25822656645508</v>
      </c>
      <c r="N15" s="301">
        <v>125784</v>
      </c>
      <c r="O15" s="302">
        <v>120547</v>
      </c>
      <c r="P15" s="303"/>
      <c r="Q15" s="302"/>
      <c r="R15" s="304">
        <f t="shared" si="3"/>
        <v>246331</v>
      </c>
      <c r="S15" s="305">
        <f t="shared" si="7"/>
        <v>0.030373035788200692</v>
      </c>
      <c r="T15" s="306">
        <v>100982</v>
      </c>
      <c r="U15" s="302">
        <v>95638</v>
      </c>
      <c r="V15" s="303"/>
      <c r="W15" s="302"/>
      <c r="X15" s="304">
        <f t="shared" si="4"/>
        <v>196620</v>
      </c>
      <c r="Y15" s="308">
        <f t="shared" si="5"/>
        <v>0.2528277896450004</v>
      </c>
    </row>
    <row r="16" spans="1:25" ht="19.5" customHeight="1">
      <c r="A16" s="339" t="s">
        <v>185</v>
      </c>
      <c r="B16" s="301">
        <v>16860</v>
      </c>
      <c r="C16" s="302">
        <v>15440</v>
      </c>
      <c r="D16" s="303">
        <v>0</v>
      </c>
      <c r="E16" s="302">
        <v>0</v>
      </c>
      <c r="F16" s="304">
        <f t="shared" si="0"/>
        <v>32300</v>
      </c>
      <c r="G16" s="305">
        <f t="shared" si="6"/>
        <v>0.029365238103896577</v>
      </c>
      <c r="H16" s="306">
        <v>11111</v>
      </c>
      <c r="I16" s="302">
        <v>10423</v>
      </c>
      <c r="J16" s="303"/>
      <c r="K16" s="302"/>
      <c r="L16" s="304">
        <f t="shared" si="1"/>
        <v>21534</v>
      </c>
      <c r="M16" s="307">
        <f t="shared" si="2"/>
        <v>0.4999535618092319</v>
      </c>
      <c r="N16" s="301">
        <v>95205</v>
      </c>
      <c r="O16" s="302">
        <v>94716</v>
      </c>
      <c r="P16" s="303"/>
      <c r="Q16" s="302"/>
      <c r="R16" s="304">
        <f t="shared" si="3"/>
        <v>189921</v>
      </c>
      <c r="S16" s="305">
        <f t="shared" si="7"/>
        <v>0.023417585809057177</v>
      </c>
      <c r="T16" s="306">
        <v>75769</v>
      </c>
      <c r="U16" s="302">
        <v>73910</v>
      </c>
      <c r="V16" s="303"/>
      <c r="W16" s="302"/>
      <c r="X16" s="304">
        <f t="shared" si="4"/>
        <v>149679</v>
      </c>
      <c r="Y16" s="308">
        <f t="shared" si="5"/>
        <v>0.2688553504499629</v>
      </c>
    </row>
    <row r="17" spans="1:25" ht="19.5" customHeight="1">
      <c r="A17" s="339" t="s">
        <v>186</v>
      </c>
      <c r="B17" s="301">
        <v>14180</v>
      </c>
      <c r="C17" s="302">
        <v>13046</v>
      </c>
      <c r="D17" s="303">
        <v>0</v>
      </c>
      <c r="E17" s="302">
        <v>0</v>
      </c>
      <c r="F17" s="304">
        <f t="shared" si="0"/>
        <v>27226</v>
      </c>
      <c r="G17" s="305">
        <f t="shared" si="6"/>
        <v>0.024752259214138952</v>
      </c>
      <c r="H17" s="306">
        <v>13809</v>
      </c>
      <c r="I17" s="302">
        <v>12113</v>
      </c>
      <c r="J17" s="303"/>
      <c r="K17" s="302"/>
      <c r="L17" s="304">
        <f t="shared" si="1"/>
        <v>25922</v>
      </c>
      <c r="M17" s="307">
        <f t="shared" si="2"/>
        <v>0.05030476043515164</v>
      </c>
      <c r="N17" s="301">
        <v>98458</v>
      </c>
      <c r="O17" s="302">
        <v>95144</v>
      </c>
      <c r="P17" s="303"/>
      <c r="Q17" s="302"/>
      <c r="R17" s="304">
        <f t="shared" si="3"/>
        <v>193602</v>
      </c>
      <c r="S17" s="305">
        <f t="shared" si="7"/>
        <v>0.02387145943737179</v>
      </c>
      <c r="T17" s="306">
        <v>101081</v>
      </c>
      <c r="U17" s="302">
        <v>99989</v>
      </c>
      <c r="V17" s="303"/>
      <c r="W17" s="302"/>
      <c r="X17" s="304">
        <f t="shared" si="4"/>
        <v>201070</v>
      </c>
      <c r="Y17" s="308">
        <f t="shared" si="5"/>
        <v>-0.03714129407668976</v>
      </c>
    </row>
    <row r="18" spans="1:25" ht="19.5" customHeight="1">
      <c r="A18" s="339" t="s">
        <v>187</v>
      </c>
      <c r="B18" s="301">
        <v>13197</v>
      </c>
      <c r="C18" s="302">
        <v>13021</v>
      </c>
      <c r="D18" s="303">
        <v>0</v>
      </c>
      <c r="E18" s="302">
        <v>0</v>
      </c>
      <c r="F18" s="304">
        <f t="shared" si="0"/>
        <v>26218</v>
      </c>
      <c r="G18" s="305">
        <f t="shared" si="6"/>
        <v>0.023835845591577722</v>
      </c>
      <c r="H18" s="306">
        <v>11486</v>
      </c>
      <c r="I18" s="302">
        <v>11243</v>
      </c>
      <c r="J18" s="303"/>
      <c r="K18" s="302"/>
      <c r="L18" s="304">
        <f t="shared" si="1"/>
        <v>22729</v>
      </c>
      <c r="M18" s="307">
        <f t="shared" si="2"/>
        <v>0.15350433367064098</v>
      </c>
      <c r="N18" s="301">
        <v>102651</v>
      </c>
      <c r="O18" s="302">
        <v>88203</v>
      </c>
      <c r="P18" s="303"/>
      <c r="Q18" s="302"/>
      <c r="R18" s="304">
        <f t="shared" si="3"/>
        <v>190854</v>
      </c>
      <c r="S18" s="305">
        <f t="shared" si="7"/>
        <v>0.02353262631305542</v>
      </c>
      <c r="T18" s="306">
        <v>91088</v>
      </c>
      <c r="U18" s="302">
        <v>78219</v>
      </c>
      <c r="V18" s="303"/>
      <c r="W18" s="302"/>
      <c r="X18" s="304">
        <f t="shared" si="4"/>
        <v>169307</v>
      </c>
      <c r="Y18" s="308">
        <f t="shared" si="5"/>
        <v>0.1272658543356151</v>
      </c>
    </row>
    <row r="19" spans="1:25" ht="19.5" customHeight="1">
      <c r="A19" s="339" t="s">
        <v>188</v>
      </c>
      <c r="B19" s="301">
        <v>13907</v>
      </c>
      <c r="C19" s="302">
        <v>11409</v>
      </c>
      <c r="D19" s="303">
        <v>0</v>
      </c>
      <c r="E19" s="302">
        <v>0</v>
      </c>
      <c r="F19" s="304">
        <f aca="true" t="shared" si="8" ref="F19:F25">SUM(B19:E19)</f>
        <v>25316</v>
      </c>
      <c r="G19" s="305">
        <f aca="true" t="shared" si="9" ref="G19:G25">F19/$F$9</f>
        <v>0.023015800861865193</v>
      </c>
      <c r="H19" s="306">
        <v>689</v>
      </c>
      <c r="I19" s="302">
        <v>658</v>
      </c>
      <c r="J19" s="303"/>
      <c r="K19" s="302"/>
      <c r="L19" s="304">
        <f aca="true" t="shared" si="10" ref="L19:L25">SUM(H19:K19)</f>
        <v>1347</v>
      </c>
      <c r="M19" s="307">
        <f aca="true" t="shared" si="11" ref="M19:M25">IF(ISERROR(F19/L19-1),"         /0",(F19/L19-1))</f>
        <v>17.79435783221975</v>
      </c>
      <c r="N19" s="301">
        <v>94087</v>
      </c>
      <c r="O19" s="302">
        <v>83498</v>
      </c>
      <c r="P19" s="303"/>
      <c r="Q19" s="302"/>
      <c r="R19" s="304">
        <f aca="true" t="shared" si="12" ref="R19:R25">SUM(N19:Q19)</f>
        <v>177585</v>
      </c>
      <c r="S19" s="305">
        <f aca="true" t="shared" si="13" ref="S19:S25">R19/$R$9</f>
        <v>0.02189653580120902</v>
      </c>
      <c r="T19" s="306">
        <v>10484</v>
      </c>
      <c r="U19" s="302">
        <v>9631</v>
      </c>
      <c r="V19" s="303">
        <v>258</v>
      </c>
      <c r="W19" s="302">
        <v>462</v>
      </c>
      <c r="X19" s="304">
        <f aca="true" t="shared" si="14" ref="X19:X25">SUM(T19:W19)</f>
        <v>20835</v>
      </c>
      <c r="Y19" s="308" t="str">
        <f aca="true" t="shared" si="15" ref="Y19:Y25">IF(ISERROR(R19/X19-1),"         /0",IF(R19/X19&gt;5,"  *  ",(R19/X19-1)))</f>
        <v>  *  </v>
      </c>
    </row>
    <row r="20" spans="1:25" ht="19.5" customHeight="1">
      <c r="A20" s="339" t="s">
        <v>189</v>
      </c>
      <c r="B20" s="301">
        <v>11733</v>
      </c>
      <c r="C20" s="302">
        <v>11949</v>
      </c>
      <c r="D20" s="303">
        <v>0</v>
      </c>
      <c r="E20" s="302">
        <v>0</v>
      </c>
      <c r="F20" s="304">
        <f t="shared" si="8"/>
        <v>23682</v>
      </c>
      <c r="G20" s="305">
        <f t="shared" si="9"/>
        <v>0.021530265287197484</v>
      </c>
      <c r="H20" s="306">
        <v>10690</v>
      </c>
      <c r="I20" s="302">
        <v>10359</v>
      </c>
      <c r="J20" s="303"/>
      <c r="K20" s="302"/>
      <c r="L20" s="304">
        <f t="shared" si="10"/>
        <v>21049</v>
      </c>
      <c r="M20" s="307">
        <f t="shared" si="11"/>
        <v>0.12508907786593193</v>
      </c>
      <c r="N20" s="301">
        <v>94738</v>
      </c>
      <c r="O20" s="302">
        <v>98128</v>
      </c>
      <c r="P20" s="303"/>
      <c r="Q20" s="302"/>
      <c r="R20" s="304">
        <f t="shared" si="12"/>
        <v>192866</v>
      </c>
      <c r="S20" s="305">
        <f t="shared" si="13"/>
        <v>0.023780709372052705</v>
      </c>
      <c r="T20" s="306">
        <v>90521</v>
      </c>
      <c r="U20" s="302">
        <v>87761</v>
      </c>
      <c r="V20" s="303"/>
      <c r="W20" s="302"/>
      <c r="X20" s="304">
        <f t="shared" si="14"/>
        <v>178282</v>
      </c>
      <c r="Y20" s="308">
        <f t="shared" si="15"/>
        <v>0.0818029862801628</v>
      </c>
    </row>
    <row r="21" spans="1:25" ht="19.5" customHeight="1">
      <c r="A21" s="339" t="s">
        <v>160</v>
      </c>
      <c r="B21" s="301">
        <v>12182</v>
      </c>
      <c r="C21" s="302">
        <v>11250</v>
      </c>
      <c r="D21" s="303">
        <v>0</v>
      </c>
      <c r="E21" s="302">
        <v>0</v>
      </c>
      <c r="F21" s="304">
        <f t="shared" si="8"/>
        <v>23432</v>
      </c>
      <c r="G21" s="305">
        <f t="shared" si="9"/>
        <v>0.02130298016255432</v>
      </c>
      <c r="H21" s="306">
        <v>24237</v>
      </c>
      <c r="I21" s="302">
        <v>22618</v>
      </c>
      <c r="J21" s="303"/>
      <c r="K21" s="302"/>
      <c r="L21" s="304">
        <f t="shared" si="10"/>
        <v>46855</v>
      </c>
      <c r="M21" s="307">
        <f t="shared" si="11"/>
        <v>-0.4999039590225163</v>
      </c>
      <c r="N21" s="301">
        <v>87251</v>
      </c>
      <c r="O21" s="302">
        <v>86669</v>
      </c>
      <c r="P21" s="303">
        <v>174</v>
      </c>
      <c r="Q21" s="302">
        <v>95</v>
      </c>
      <c r="R21" s="304">
        <f t="shared" si="12"/>
        <v>174189</v>
      </c>
      <c r="S21" s="305">
        <f t="shared" si="13"/>
        <v>0.02147780316286172</v>
      </c>
      <c r="T21" s="306">
        <v>160851</v>
      </c>
      <c r="U21" s="302">
        <v>156034</v>
      </c>
      <c r="V21" s="303">
        <v>644</v>
      </c>
      <c r="W21" s="302">
        <v>656</v>
      </c>
      <c r="X21" s="304">
        <f t="shared" si="14"/>
        <v>318185</v>
      </c>
      <c r="Y21" s="308">
        <f t="shared" si="15"/>
        <v>-0.45255433159954117</v>
      </c>
    </row>
    <row r="22" spans="1:25" ht="19.5" customHeight="1">
      <c r="A22" s="339" t="s">
        <v>161</v>
      </c>
      <c r="B22" s="301">
        <v>12427</v>
      </c>
      <c r="C22" s="302">
        <v>11000</v>
      </c>
      <c r="D22" s="303">
        <v>0</v>
      </c>
      <c r="E22" s="302">
        <v>0</v>
      </c>
      <c r="F22" s="304">
        <f t="shared" si="8"/>
        <v>23427</v>
      </c>
      <c r="G22" s="305">
        <f t="shared" si="9"/>
        <v>0.02129843446006146</v>
      </c>
      <c r="H22" s="306">
        <v>17904</v>
      </c>
      <c r="I22" s="302">
        <v>15869</v>
      </c>
      <c r="J22" s="303"/>
      <c r="K22" s="302"/>
      <c r="L22" s="304">
        <f t="shared" si="10"/>
        <v>33773</v>
      </c>
      <c r="M22" s="307">
        <f t="shared" si="11"/>
        <v>-0.30633938353122314</v>
      </c>
      <c r="N22" s="301">
        <v>88451</v>
      </c>
      <c r="O22" s="302">
        <v>82227</v>
      </c>
      <c r="P22" s="303"/>
      <c r="Q22" s="302"/>
      <c r="R22" s="304">
        <f t="shared" si="12"/>
        <v>170678</v>
      </c>
      <c r="S22" s="305">
        <f t="shared" si="13"/>
        <v>0.02104489082680831</v>
      </c>
      <c r="T22" s="306">
        <v>117767</v>
      </c>
      <c r="U22" s="302">
        <v>113330</v>
      </c>
      <c r="V22" s="303">
        <v>180</v>
      </c>
      <c r="W22" s="302">
        <v>180</v>
      </c>
      <c r="X22" s="304">
        <f t="shared" si="14"/>
        <v>231457</v>
      </c>
      <c r="Y22" s="308">
        <f t="shared" si="15"/>
        <v>-0.2625930518411628</v>
      </c>
    </row>
    <row r="23" spans="1:25" ht="19.5" customHeight="1">
      <c r="A23" s="339" t="s">
        <v>190</v>
      </c>
      <c r="B23" s="301">
        <v>9712</v>
      </c>
      <c r="C23" s="302">
        <v>10140</v>
      </c>
      <c r="D23" s="303">
        <v>0</v>
      </c>
      <c r="E23" s="302">
        <v>0</v>
      </c>
      <c r="F23" s="304">
        <f t="shared" si="8"/>
        <v>19852</v>
      </c>
      <c r="G23" s="305">
        <f t="shared" si="9"/>
        <v>0.018048257177664236</v>
      </c>
      <c r="H23" s="306">
        <v>6617</v>
      </c>
      <c r="I23" s="302">
        <v>6099</v>
      </c>
      <c r="J23" s="303"/>
      <c r="K23" s="302"/>
      <c r="L23" s="304">
        <f t="shared" si="10"/>
        <v>12716</v>
      </c>
      <c r="M23" s="307">
        <f t="shared" si="11"/>
        <v>0.5611827618748033</v>
      </c>
      <c r="N23" s="301">
        <v>67677</v>
      </c>
      <c r="O23" s="302">
        <v>65002</v>
      </c>
      <c r="P23" s="303">
        <v>0</v>
      </c>
      <c r="Q23" s="302">
        <v>0</v>
      </c>
      <c r="R23" s="304">
        <f t="shared" si="12"/>
        <v>132679</v>
      </c>
      <c r="S23" s="305">
        <f t="shared" si="13"/>
        <v>0.016359548799552957</v>
      </c>
      <c r="T23" s="306">
        <v>47979</v>
      </c>
      <c r="U23" s="302">
        <v>45687</v>
      </c>
      <c r="V23" s="303">
        <v>97</v>
      </c>
      <c r="W23" s="302"/>
      <c r="X23" s="304">
        <f t="shared" si="14"/>
        <v>93763</v>
      </c>
      <c r="Y23" s="308">
        <f t="shared" si="15"/>
        <v>0.41504644689269754</v>
      </c>
    </row>
    <row r="24" spans="1:25" ht="19.5" customHeight="1">
      <c r="A24" s="339" t="s">
        <v>191</v>
      </c>
      <c r="B24" s="301">
        <v>10185</v>
      </c>
      <c r="C24" s="302">
        <v>9394</v>
      </c>
      <c r="D24" s="303">
        <v>0</v>
      </c>
      <c r="E24" s="302">
        <v>0</v>
      </c>
      <c r="F24" s="304">
        <f t="shared" si="8"/>
        <v>19579</v>
      </c>
      <c r="G24" s="305">
        <f t="shared" si="9"/>
        <v>0.017800061821553904</v>
      </c>
      <c r="H24" s="306">
        <v>18430</v>
      </c>
      <c r="I24" s="302">
        <v>16711</v>
      </c>
      <c r="J24" s="303"/>
      <c r="K24" s="302"/>
      <c r="L24" s="304">
        <f t="shared" si="10"/>
        <v>35141</v>
      </c>
      <c r="M24" s="307">
        <f t="shared" si="11"/>
        <v>-0.44284454056515177</v>
      </c>
      <c r="N24" s="301">
        <v>80774</v>
      </c>
      <c r="O24" s="302">
        <v>78330</v>
      </c>
      <c r="P24" s="303">
        <v>0</v>
      </c>
      <c r="Q24" s="302">
        <v>0</v>
      </c>
      <c r="R24" s="304">
        <f t="shared" si="12"/>
        <v>159104</v>
      </c>
      <c r="S24" s="305">
        <f t="shared" si="13"/>
        <v>0.019617796728978013</v>
      </c>
      <c r="T24" s="306">
        <v>156412</v>
      </c>
      <c r="U24" s="302">
        <v>150792</v>
      </c>
      <c r="V24" s="303">
        <v>0</v>
      </c>
      <c r="W24" s="302"/>
      <c r="X24" s="304">
        <f t="shared" si="14"/>
        <v>307204</v>
      </c>
      <c r="Y24" s="308">
        <f t="shared" si="15"/>
        <v>-0.482090076952123</v>
      </c>
    </row>
    <row r="25" spans="1:25" ht="19.5" customHeight="1">
      <c r="A25" s="339" t="s">
        <v>192</v>
      </c>
      <c r="B25" s="301">
        <v>9834</v>
      </c>
      <c r="C25" s="302">
        <v>8675</v>
      </c>
      <c r="D25" s="303">
        <v>0</v>
      </c>
      <c r="E25" s="302">
        <v>0</v>
      </c>
      <c r="F25" s="304">
        <f t="shared" si="8"/>
        <v>18509</v>
      </c>
      <c r="G25" s="305">
        <f t="shared" si="9"/>
        <v>0.01682728148808117</v>
      </c>
      <c r="H25" s="306">
        <v>7352</v>
      </c>
      <c r="I25" s="302">
        <v>6866</v>
      </c>
      <c r="J25" s="303"/>
      <c r="K25" s="302"/>
      <c r="L25" s="304">
        <f t="shared" si="10"/>
        <v>14218</v>
      </c>
      <c r="M25" s="307">
        <f t="shared" si="11"/>
        <v>0.3018005345336896</v>
      </c>
      <c r="N25" s="301">
        <v>74371</v>
      </c>
      <c r="O25" s="302">
        <v>71873</v>
      </c>
      <c r="P25" s="303">
        <v>696</v>
      </c>
      <c r="Q25" s="302">
        <v>687</v>
      </c>
      <c r="R25" s="304">
        <f t="shared" si="12"/>
        <v>147627</v>
      </c>
      <c r="S25" s="305">
        <f t="shared" si="13"/>
        <v>0.01820266289790852</v>
      </c>
      <c r="T25" s="306">
        <v>53895</v>
      </c>
      <c r="U25" s="302">
        <v>54317</v>
      </c>
      <c r="V25" s="303"/>
      <c r="W25" s="302"/>
      <c r="X25" s="304">
        <f t="shared" si="14"/>
        <v>108212</v>
      </c>
      <c r="Y25" s="308">
        <f t="shared" si="15"/>
        <v>0.36423871659335383</v>
      </c>
    </row>
    <row r="26" spans="1:25" ht="19.5" customHeight="1">
      <c r="A26" s="339" t="s">
        <v>193</v>
      </c>
      <c r="B26" s="301">
        <v>9072</v>
      </c>
      <c r="C26" s="302">
        <v>9117</v>
      </c>
      <c r="D26" s="303">
        <v>0</v>
      </c>
      <c r="E26" s="302">
        <v>0</v>
      </c>
      <c r="F26" s="304">
        <f aca="true" t="shared" si="16" ref="F26:F42">SUM(B26:E26)</f>
        <v>18189</v>
      </c>
      <c r="G26" s="305">
        <f>F26/$F$9</f>
        <v>0.01653635652853792</v>
      </c>
      <c r="H26" s="306">
        <v>13382</v>
      </c>
      <c r="I26" s="302">
        <v>11733</v>
      </c>
      <c r="J26" s="303"/>
      <c r="K26" s="302"/>
      <c r="L26" s="304">
        <f aca="true" t="shared" si="17" ref="L26:L42">SUM(H26:K26)</f>
        <v>25115</v>
      </c>
      <c r="M26" s="307">
        <f aca="true" t="shared" si="18" ref="M26:M36">IF(ISERROR(F26/L26-1),"         /0",(F26/L26-1))</f>
        <v>-0.27577145132391</v>
      </c>
      <c r="N26" s="301">
        <v>81220</v>
      </c>
      <c r="O26" s="302">
        <v>80965</v>
      </c>
      <c r="P26" s="303">
        <v>118</v>
      </c>
      <c r="Q26" s="302">
        <v>0</v>
      </c>
      <c r="R26" s="304">
        <f aca="true" t="shared" si="19" ref="R26:R42">SUM(N26:Q26)</f>
        <v>162303</v>
      </c>
      <c r="S26" s="305">
        <f>R26/$R$9</f>
        <v>0.020012238928646158</v>
      </c>
      <c r="T26" s="306">
        <v>92042</v>
      </c>
      <c r="U26" s="302">
        <v>90056</v>
      </c>
      <c r="V26" s="303"/>
      <c r="W26" s="302"/>
      <c r="X26" s="304">
        <f aca="true" t="shared" si="20" ref="X26:X42">SUM(T26:W26)</f>
        <v>182098</v>
      </c>
      <c r="Y26" s="308">
        <f aca="true" t="shared" si="21" ref="Y26:Y42">IF(ISERROR(R26/X26-1),"         /0",IF(R26/X26&gt;5,"  *  ",(R26/X26-1)))</f>
        <v>-0.10870520269305539</v>
      </c>
    </row>
    <row r="27" spans="1:25" ht="19.5" customHeight="1">
      <c r="A27" s="339" t="s">
        <v>194</v>
      </c>
      <c r="B27" s="301">
        <v>8506</v>
      </c>
      <c r="C27" s="302">
        <v>8171</v>
      </c>
      <c r="D27" s="303">
        <v>0</v>
      </c>
      <c r="E27" s="302">
        <v>0</v>
      </c>
      <c r="F27" s="304">
        <f t="shared" si="16"/>
        <v>16677</v>
      </c>
      <c r="G27" s="305">
        <f>F27/$F$9</f>
        <v>0.015161736094696074</v>
      </c>
      <c r="H27" s="306">
        <v>9134</v>
      </c>
      <c r="I27" s="302">
        <v>8746</v>
      </c>
      <c r="J27" s="303"/>
      <c r="K27" s="302"/>
      <c r="L27" s="304">
        <f t="shared" si="17"/>
        <v>17880</v>
      </c>
      <c r="M27" s="307">
        <f t="shared" si="18"/>
        <v>-0.06728187919463091</v>
      </c>
      <c r="N27" s="301">
        <v>69046</v>
      </c>
      <c r="O27" s="302">
        <v>69199</v>
      </c>
      <c r="P27" s="303"/>
      <c r="Q27" s="302"/>
      <c r="R27" s="304">
        <f t="shared" si="19"/>
        <v>138245</v>
      </c>
      <c r="S27" s="305">
        <f>R27/$R$9</f>
        <v>0.01704584616852854</v>
      </c>
      <c r="T27" s="306">
        <v>65597</v>
      </c>
      <c r="U27" s="302">
        <v>64421</v>
      </c>
      <c r="V27" s="303"/>
      <c r="W27" s="302"/>
      <c r="X27" s="304">
        <f t="shared" si="20"/>
        <v>130018</v>
      </c>
      <c r="Y27" s="308">
        <f t="shared" si="21"/>
        <v>0.06327585411250758</v>
      </c>
    </row>
    <row r="28" spans="1:25" ht="19.5" customHeight="1">
      <c r="A28" s="339" t="s">
        <v>195</v>
      </c>
      <c r="B28" s="301">
        <v>8561</v>
      </c>
      <c r="C28" s="302">
        <v>7102</v>
      </c>
      <c r="D28" s="303">
        <v>0</v>
      </c>
      <c r="E28" s="302">
        <v>0</v>
      </c>
      <c r="F28" s="304">
        <f t="shared" si="16"/>
        <v>15663</v>
      </c>
      <c r="G28" s="305">
        <f>F28/$F$9</f>
        <v>0.014239867629143407</v>
      </c>
      <c r="H28" s="306">
        <v>4210</v>
      </c>
      <c r="I28" s="302">
        <v>3827</v>
      </c>
      <c r="J28" s="303"/>
      <c r="K28" s="302"/>
      <c r="L28" s="304">
        <f t="shared" si="17"/>
        <v>8037</v>
      </c>
      <c r="M28" s="307">
        <f t="shared" si="18"/>
        <v>0.9488615154908548</v>
      </c>
      <c r="N28" s="301">
        <v>67261</v>
      </c>
      <c r="O28" s="302">
        <v>62535</v>
      </c>
      <c r="P28" s="303"/>
      <c r="Q28" s="302"/>
      <c r="R28" s="304">
        <f t="shared" si="19"/>
        <v>129796</v>
      </c>
      <c r="S28" s="305">
        <f>R28/$R$9</f>
        <v>0.01600406994314681</v>
      </c>
      <c r="T28" s="306">
        <v>55776</v>
      </c>
      <c r="U28" s="302">
        <v>52269</v>
      </c>
      <c r="V28" s="303"/>
      <c r="W28" s="302">
        <v>58</v>
      </c>
      <c r="X28" s="304">
        <f t="shared" si="20"/>
        <v>108103</v>
      </c>
      <c r="Y28" s="308">
        <f t="shared" si="21"/>
        <v>0.20066973164482027</v>
      </c>
    </row>
    <row r="29" spans="1:25" ht="19.5" customHeight="1">
      <c r="A29" s="339" t="s">
        <v>196</v>
      </c>
      <c r="B29" s="301">
        <v>8026</v>
      </c>
      <c r="C29" s="302">
        <v>7633</v>
      </c>
      <c r="D29" s="303">
        <v>0</v>
      </c>
      <c r="E29" s="302">
        <v>0</v>
      </c>
      <c r="F29" s="304">
        <f t="shared" si="16"/>
        <v>15659</v>
      </c>
      <c r="G29" s="305">
        <f>F29/$F$9</f>
        <v>0.014236231067149116</v>
      </c>
      <c r="H29" s="306">
        <v>8398</v>
      </c>
      <c r="I29" s="302">
        <v>7448</v>
      </c>
      <c r="J29" s="303"/>
      <c r="K29" s="302"/>
      <c r="L29" s="304">
        <f t="shared" si="17"/>
        <v>15846</v>
      </c>
      <c r="M29" s="307">
        <f t="shared" si="18"/>
        <v>-0.011801085447431525</v>
      </c>
      <c r="N29" s="301">
        <v>60368</v>
      </c>
      <c r="O29" s="302">
        <v>51234</v>
      </c>
      <c r="P29" s="303"/>
      <c r="Q29" s="302"/>
      <c r="R29" s="304">
        <f t="shared" si="19"/>
        <v>111602</v>
      </c>
      <c r="S29" s="305">
        <f>R29/$R$9</f>
        <v>0.013760718464321477</v>
      </c>
      <c r="T29" s="306">
        <v>16559</v>
      </c>
      <c r="U29" s="302">
        <v>16140</v>
      </c>
      <c r="V29" s="303"/>
      <c r="W29" s="302"/>
      <c r="X29" s="304">
        <f t="shared" si="20"/>
        <v>32699</v>
      </c>
      <c r="Y29" s="308">
        <f t="shared" si="21"/>
        <v>2.41300957215817</v>
      </c>
    </row>
    <row r="30" spans="1:25" ht="19.5" customHeight="1">
      <c r="A30" s="339" t="s">
        <v>197</v>
      </c>
      <c r="B30" s="301">
        <v>8150</v>
      </c>
      <c r="C30" s="302">
        <v>7121</v>
      </c>
      <c r="D30" s="303">
        <v>0</v>
      </c>
      <c r="E30" s="302">
        <v>0</v>
      </c>
      <c r="F30" s="304">
        <f t="shared" si="16"/>
        <v>15271</v>
      </c>
      <c r="G30" s="305">
        <f>F30/$F$9</f>
        <v>0.013883484553702929</v>
      </c>
      <c r="H30" s="306">
        <v>12508</v>
      </c>
      <c r="I30" s="302">
        <v>9954</v>
      </c>
      <c r="J30" s="303"/>
      <c r="K30" s="302"/>
      <c r="L30" s="304">
        <f t="shared" si="17"/>
        <v>22462</v>
      </c>
      <c r="M30" s="307">
        <f t="shared" si="18"/>
        <v>-0.32014068204077994</v>
      </c>
      <c r="N30" s="301">
        <v>60386</v>
      </c>
      <c r="O30" s="302">
        <v>55816</v>
      </c>
      <c r="P30" s="303">
        <v>18</v>
      </c>
      <c r="Q30" s="302">
        <v>18</v>
      </c>
      <c r="R30" s="304">
        <f t="shared" si="19"/>
        <v>116238</v>
      </c>
      <c r="S30" s="305">
        <f>R30/$R$9</f>
        <v>0.014332345234456369</v>
      </c>
      <c r="T30" s="306">
        <v>92755</v>
      </c>
      <c r="U30" s="302">
        <v>79605</v>
      </c>
      <c r="V30" s="303"/>
      <c r="W30" s="302"/>
      <c r="X30" s="304">
        <f t="shared" si="20"/>
        <v>172360</v>
      </c>
      <c r="Y30" s="308">
        <f t="shared" si="21"/>
        <v>-0.32560919006730105</v>
      </c>
    </row>
    <row r="31" spans="1:25" ht="19.5" customHeight="1">
      <c r="A31" s="339" t="s">
        <v>198</v>
      </c>
      <c r="B31" s="301">
        <v>6516</v>
      </c>
      <c r="C31" s="302">
        <v>7580</v>
      </c>
      <c r="D31" s="303">
        <v>0</v>
      </c>
      <c r="E31" s="302">
        <v>0</v>
      </c>
      <c r="F31" s="304">
        <f t="shared" si="16"/>
        <v>14096</v>
      </c>
      <c r="G31" s="305">
        <f>F31/$F$9</f>
        <v>0.012815244467880066</v>
      </c>
      <c r="H31" s="306">
        <v>6948</v>
      </c>
      <c r="I31" s="302">
        <v>7096</v>
      </c>
      <c r="J31" s="303"/>
      <c r="K31" s="302"/>
      <c r="L31" s="304">
        <f t="shared" si="17"/>
        <v>14044</v>
      </c>
      <c r="M31" s="307">
        <f t="shared" si="18"/>
        <v>0.0037026488180005313</v>
      </c>
      <c r="N31" s="301">
        <v>47272</v>
      </c>
      <c r="O31" s="302">
        <v>50134</v>
      </c>
      <c r="P31" s="303"/>
      <c r="Q31" s="302"/>
      <c r="R31" s="304">
        <f t="shared" si="19"/>
        <v>97406</v>
      </c>
      <c r="S31" s="305">
        <f>R31/$R$9</f>
        <v>0.012010327258791937</v>
      </c>
      <c r="T31" s="306">
        <v>53404</v>
      </c>
      <c r="U31" s="302">
        <v>51362</v>
      </c>
      <c r="V31" s="303"/>
      <c r="W31" s="302"/>
      <c r="X31" s="304">
        <f t="shared" si="20"/>
        <v>104766</v>
      </c>
      <c r="Y31" s="308">
        <f t="shared" si="21"/>
        <v>-0.07025179924784763</v>
      </c>
    </row>
    <row r="32" spans="1:25" ht="19.5" customHeight="1">
      <c r="A32" s="339" t="s">
        <v>199</v>
      </c>
      <c r="B32" s="301">
        <v>6089</v>
      </c>
      <c r="C32" s="302">
        <v>7451</v>
      </c>
      <c r="D32" s="303">
        <v>0</v>
      </c>
      <c r="E32" s="302">
        <v>0</v>
      </c>
      <c r="F32" s="304">
        <f t="shared" si="16"/>
        <v>13540</v>
      </c>
      <c r="G32" s="305">
        <f>F32/$F$9</f>
        <v>0.012309762350673673</v>
      </c>
      <c r="H32" s="306">
        <v>7945</v>
      </c>
      <c r="I32" s="302">
        <v>7607</v>
      </c>
      <c r="J32" s="303"/>
      <c r="K32" s="302"/>
      <c r="L32" s="304">
        <f t="shared" si="17"/>
        <v>15552</v>
      </c>
      <c r="M32" s="307">
        <f t="shared" si="18"/>
        <v>-0.1293724279835391</v>
      </c>
      <c r="N32" s="301">
        <v>51452</v>
      </c>
      <c r="O32" s="302">
        <v>53068</v>
      </c>
      <c r="P32" s="303"/>
      <c r="Q32" s="302"/>
      <c r="R32" s="304">
        <f t="shared" si="19"/>
        <v>104520</v>
      </c>
      <c r="S32" s="305">
        <f>R32/$R$9</f>
        <v>0.012887495689063643</v>
      </c>
      <c r="T32" s="306">
        <v>58371</v>
      </c>
      <c r="U32" s="302">
        <v>53471</v>
      </c>
      <c r="V32" s="303"/>
      <c r="W32" s="302"/>
      <c r="X32" s="304">
        <f t="shared" si="20"/>
        <v>111842</v>
      </c>
      <c r="Y32" s="308">
        <f t="shared" si="21"/>
        <v>-0.06546735573398188</v>
      </c>
    </row>
    <row r="33" spans="1:25" ht="19.5" customHeight="1">
      <c r="A33" s="339" t="s">
        <v>200</v>
      </c>
      <c r="B33" s="301">
        <v>4675</v>
      </c>
      <c r="C33" s="302">
        <v>5772</v>
      </c>
      <c r="D33" s="303">
        <v>0</v>
      </c>
      <c r="E33" s="302">
        <v>0</v>
      </c>
      <c r="F33" s="304">
        <f t="shared" si="16"/>
        <v>10447</v>
      </c>
      <c r="G33" s="305">
        <f>F33/$F$9</f>
        <v>0.009497790788588468</v>
      </c>
      <c r="H33" s="306">
        <v>3729</v>
      </c>
      <c r="I33" s="302">
        <v>5720</v>
      </c>
      <c r="J33" s="303"/>
      <c r="K33" s="302"/>
      <c r="L33" s="304">
        <f t="shared" si="17"/>
        <v>9449</v>
      </c>
      <c r="M33" s="307">
        <f t="shared" si="18"/>
        <v>0.10561964229018939</v>
      </c>
      <c r="N33" s="301">
        <v>34572</v>
      </c>
      <c r="O33" s="302">
        <v>38479</v>
      </c>
      <c r="P33" s="303">
        <v>1076</v>
      </c>
      <c r="Q33" s="302">
        <v>1287</v>
      </c>
      <c r="R33" s="304">
        <f t="shared" si="19"/>
        <v>75414</v>
      </c>
      <c r="S33" s="305">
        <f>R33/$R$9</f>
        <v>0.009298675850507516</v>
      </c>
      <c r="T33" s="306">
        <v>26654</v>
      </c>
      <c r="U33" s="302">
        <v>35666</v>
      </c>
      <c r="V33" s="303"/>
      <c r="W33" s="302"/>
      <c r="X33" s="304">
        <f t="shared" si="20"/>
        <v>62320</v>
      </c>
      <c r="Y33" s="308">
        <f t="shared" si="21"/>
        <v>0.21010911424903722</v>
      </c>
    </row>
    <row r="34" spans="1:25" ht="19.5" customHeight="1">
      <c r="A34" s="339" t="s">
        <v>201</v>
      </c>
      <c r="B34" s="301">
        <v>5231</v>
      </c>
      <c r="C34" s="302">
        <v>5112</v>
      </c>
      <c r="D34" s="303">
        <v>0</v>
      </c>
      <c r="E34" s="302">
        <v>0</v>
      </c>
      <c r="F34" s="304">
        <f t="shared" si="16"/>
        <v>10343</v>
      </c>
      <c r="G34" s="305">
        <f>F34/$F$9</f>
        <v>0.009403240176736914</v>
      </c>
      <c r="H34" s="306">
        <v>4475</v>
      </c>
      <c r="I34" s="302">
        <v>4032</v>
      </c>
      <c r="J34" s="303"/>
      <c r="K34" s="302"/>
      <c r="L34" s="304">
        <f t="shared" si="17"/>
        <v>8507</v>
      </c>
      <c r="M34" s="307">
        <f t="shared" si="18"/>
        <v>0.21582226401786775</v>
      </c>
      <c r="N34" s="301">
        <v>37335</v>
      </c>
      <c r="O34" s="302">
        <v>33763</v>
      </c>
      <c r="P34" s="303">
        <v>0</v>
      </c>
      <c r="Q34" s="302">
        <v>0</v>
      </c>
      <c r="R34" s="304">
        <f t="shared" si="19"/>
        <v>71098</v>
      </c>
      <c r="S34" s="305">
        <f>R34/$R$9</f>
        <v>0.008766505630511356</v>
      </c>
      <c r="T34" s="306">
        <v>29796</v>
      </c>
      <c r="U34" s="302">
        <v>26192</v>
      </c>
      <c r="V34" s="303"/>
      <c r="W34" s="302"/>
      <c r="X34" s="304">
        <f t="shared" si="20"/>
        <v>55988</v>
      </c>
      <c r="Y34" s="308">
        <f t="shared" si="21"/>
        <v>0.2698792598413946</v>
      </c>
    </row>
    <row r="35" spans="1:25" ht="19.5" customHeight="1">
      <c r="A35" s="339" t="s">
        <v>202</v>
      </c>
      <c r="B35" s="301">
        <v>3969</v>
      </c>
      <c r="C35" s="302">
        <v>3787</v>
      </c>
      <c r="D35" s="303">
        <v>0</v>
      </c>
      <c r="E35" s="302">
        <v>0</v>
      </c>
      <c r="F35" s="304">
        <f t="shared" si="16"/>
        <v>7756</v>
      </c>
      <c r="G35" s="305">
        <f>F35/$F$9</f>
        <v>0.007051293706929469</v>
      </c>
      <c r="H35" s="306">
        <v>3833</v>
      </c>
      <c r="I35" s="302">
        <v>3570</v>
      </c>
      <c r="J35" s="303"/>
      <c r="K35" s="302"/>
      <c r="L35" s="304">
        <f t="shared" si="17"/>
        <v>7403</v>
      </c>
      <c r="M35" s="307">
        <f t="shared" si="18"/>
        <v>0.047683371606105585</v>
      </c>
      <c r="N35" s="301">
        <v>29181</v>
      </c>
      <c r="O35" s="302">
        <v>27308</v>
      </c>
      <c r="P35" s="303"/>
      <c r="Q35" s="302"/>
      <c r="R35" s="304">
        <f t="shared" si="19"/>
        <v>56489</v>
      </c>
      <c r="S35" s="305">
        <f>R35/$R$9</f>
        <v>0.006965190814959014</v>
      </c>
      <c r="T35" s="306">
        <v>30647</v>
      </c>
      <c r="U35" s="302">
        <v>28418</v>
      </c>
      <c r="V35" s="303"/>
      <c r="W35" s="302"/>
      <c r="X35" s="304">
        <f t="shared" si="20"/>
        <v>59065</v>
      </c>
      <c r="Y35" s="308">
        <f t="shared" si="21"/>
        <v>-0.043612968763226956</v>
      </c>
    </row>
    <row r="36" spans="1:25" ht="19.5" customHeight="1">
      <c r="A36" s="339" t="s">
        <v>203</v>
      </c>
      <c r="B36" s="301">
        <v>2990</v>
      </c>
      <c r="C36" s="302">
        <v>3446</v>
      </c>
      <c r="D36" s="303">
        <v>0</v>
      </c>
      <c r="E36" s="302">
        <v>0</v>
      </c>
      <c r="F36" s="304">
        <f t="shared" si="16"/>
        <v>6436</v>
      </c>
      <c r="G36" s="305">
        <f>F36/$F$9</f>
        <v>0.005851228248813571</v>
      </c>
      <c r="H36" s="306">
        <v>2841</v>
      </c>
      <c r="I36" s="302">
        <v>2956</v>
      </c>
      <c r="J36" s="303"/>
      <c r="K36" s="302"/>
      <c r="L36" s="304">
        <f t="shared" si="17"/>
        <v>5797</v>
      </c>
      <c r="M36" s="307">
        <f t="shared" si="18"/>
        <v>0.11022942901500765</v>
      </c>
      <c r="N36" s="301">
        <v>18992</v>
      </c>
      <c r="O36" s="302">
        <v>19999</v>
      </c>
      <c r="P36" s="303"/>
      <c r="Q36" s="302"/>
      <c r="R36" s="304">
        <f t="shared" si="19"/>
        <v>38991</v>
      </c>
      <c r="S36" s="305">
        <f>R36/$R$9</f>
        <v>0.004807657332685424</v>
      </c>
      <c r="T36" s="306">
        <v>17676</v>
      </c>
      <c r="U36" s="302">
        <v>17965</v>
      </c>
      <c r="V36" s="303">
        <v>370</v>
      </c>
      <c r="W36" s="302">
        <v>341</v>
      </c>
      <c r="X36" s="304">
        <f t="shared" si="20"/>
        <v>36352</v>
      </c>
      <c r="Y36" s="308">
        <f t="shared" si="21"/>
        <v>0.07259573063380276</v>
      </c>
    </row>
    <row r="37" spans="1:25" ht="19.5" customHeight="1">
      <c r="A37" s="339" t="s">
        <v>204</v>
      </c>
      <c r="B37" s="301">
        <v>3517</v>
      </c>
      <c r="C37" s="302">
        <v>2873</v>
      </c>
      <c r="D37" s="303">
        <v>0</v>
      </c>
      <c r="E37" s="302">
        <v>0</v>
      </c>
      <c r="F37" s="304">
        <f t="shared" si="16"/>
        <v>6390</v>
      </c>
      <c r="G37" s="305">
        <f>F37/$F$9</f>
        <v>0.00580940778587923</v>
      </c>
      <c r="H37" s="306">
        <v>4286</v>
      </c>
      <c r="I37" s="302">
        <v>3775</v>
      </c>
      <c r="J37" s="303"/>
      <c r="K37" s="302"/>
      <c r="L37" s="304">
        <f t="shared" si="17"/>
        <v>8061</v>
      </c>
      <c r="M37" s="307" t="s">
        <v>45</v>
      </c>
      <c r="N37" s="301">
        <v>31286</v>
      </c>
      <c r="O37" s="302">
        <v>29525</v>
      </c>
      <c r="P37" s="303"/>
      <c r="Q37" s="302"/>
      <c r="R37" s="304">
        <f t="shared" si="19"/>
        <v>60811</v>
      </c>
      <c r="S37" s="305">
        <f>R37/$R$9</f>
        <v>0.007498100845270275</v>
      </c>
      <c r="T37" s="306">
        <v>32926</v>
      </c>
      <c r="U37" s="302">
        <v>31191</v>
      </c>
      <c r="V37" s="303"/>
      <c r="W37" s="302"/>
      <c r="X37" s="304">
        <f t="shared" si="20"/>
        <v>64117</v>
      </c>
      <c r="Y37" s="308">
        <f t="shared" si="21"/>
        <v>-0.05156198824024827</v>
      </c>
    </row>
    <row r="38" spans="1:25" ht="19.5" customHeight="1">
      <c r="A38" s="339" t="s">
        <v>205</v>
      </c>
      <c r="B38" s="301">
        <v>2747</v>
      </c>
      <c r="C38" s="302">
        <v>3054</v>
      </c>
      <c r="D38" s="303">
        <v>0</v>
      </c>
      <c r="E38" s="302">
        <v>0</v>
      </c>
      <c r="F38" s="304">
        <f t="shared" si="16"/>
        <v>5801</v>
      </c>
      <c r="G38" s="305">
        <f>F38/$F$9</f>
        <v>0.0052739240322199395</v>
      </c>
      <c r="H38" s="306">
        <v>2242</v>
      </c>
      <c r="I38" s="302">
        <v>2603</v>
      </c>
      <c r="J38" s="303"/>
      <c r="K38" s="302"/>
      <c r="L38" s="304">
        <f t="shared" si="17"/>
        <v>4845</v>
      </c>
      <c r="M38" s="307">
        <f>IF(ISERROR(F38/L38-1),"         /0",(F38/L38-1))</f>
        <v>0.19731682146542817</v>
      </c>
      <c r="N38" s="301">
        <v>22131</v>
      </c>
      <c r="O38" s="302">
        <v>23102</v>
      </c>
      <c r="P38" s="303">
        <v>97</v>
      </c>
      <c r="Q38" s="302">
        <v>134</v>
      </c>
      <c r="R38" s="304">
        <f t="shared" si="19"/>
        <v>45464</v>
      </c>
      <c r="S38" s="305">
        <f>R38/$R$9</f>
        <v>0.005605789360960481</v>
      </c>
      <c r="T38" s="306">
        <v>16408</v>
      </c>
      <c r="U38" s="302">
        <v>18583</v>
      </c>
      <c r="V38" s="303"/>
      <c r="W38" s="302"/>
      <c r="X38" s="304">
        <f t="shared" si="20"/>
        <v>34991</v>
      </c>
      <c r="Y38" s="308">
        <f t="shared" si="21"/>
        <v>0.2993055357091823</v>
      </c>
    </row>
    <row r="39" spans="1:25" ht="19.5" customHeight="1">
      <c r="A39" s="339" t="s">
        <v>206</v>
      </c>
      <c r="B39" s="301">
        <v>1483</v>
      </c>
      <c r="C39" s="302">
        <v>1985</v>
      </c>
      <c r="D39" s="303">
        <v>0</v>
      </c>
      <c r="E39" s="302">
        <v>0</v>
      </c>
      <c r="F39" s="304">
        <f t="shared" si="16"/>
        <v>3468</v>
      </c>
      <c r="G39" s="305">
        <f>F39/$F$9</f>
        <v>0.003152899249049948</v>
      </c>
      <c r="H39" s="306">
        <v>2023</v>
      </c>
      <c r="I39" s="302">
        <v>2765</v>
      </c>
      <c r="J39" s="303"/>
      <c r="K39" s="302"/>
      <c r="L39" s="304">
        <f t="shared" si="17"/>
        <v>4788</v>
      </c>
      <c r="M39" s="307">
        <f>IF(ISERROR(F39/L39-1),"         /0",(F39/L39-1))</f>
        <v>-0.2756892230576441</v>
      </c>
      <c r="N39" s="301">
        <v>11645</v>
      </c>
      <c r="O39" s="302">
        <v>12910</v>
      </c>
      <c r="P39" s="303"/>
      <c r="Q39" s="302"/>
      <c r="R39" s="304">
        <f t="shared" si="19"/>
        <v>24555</v>
      </c>
      <c r="S39" s="305">
        <f>R39/$R$9</f>
        <v>0.0030276737145518346</v>
      </c>
      <c r="T39" s="306">
        <v>8001</v>
      </c>
      <c r="U39" s="302">
        <v>9344</v>
      </c>
      <c r="V39" s="303"/>
      <c r="W39" s="302"/>
      <c r="X39" s="304">
        <f t="shared" si="20"/>
        <v>17345</v>
      </c>
      <c r="Y39" s="308">
        <f t="shared" si="21"/>
        <v>0.41568175266647445</v>
      </c>
    </row>
    <row r="40" spans="1:25" ht="19.5" customHeight="1">
      <c r="A40" s="339" t="s">
        <v>207</v>
      </c>
      <c r="B40" s="301">
        <v>341</v>
      </c>
      <c r="C40" s="302">
        <v>313</v>
      </c>
      <c r="D40" s="303">
        <v>116</v>
      </c>
      <c r="E40" s="302">
        <v>0</v>
      </c>
      <c r="F40" s="304">
        <f t="shared" si="16"/>
        <v>770</v>
      </c>
      <c r="G40" s="305">
        <f>F40/$F$9</f>
        <v>0.0007000381839009401</v>
      </c>
      <c r="H40" s="306">
        <v>201</v>
      </c>
      <c r="I40" s="302">
        <v>252</v>
      </c>
      <c r="J40" s="303">
        <v>0</v>
      </c>
      <c r="K40" s="302">
        <v>0</v>
      </c>
      <c r="L40" s="304">
        <f t="shared" si="17"/>
        <v>453</v>
      </c>
      <c r="M40" s="307">
        <f>IF(ISERROR(F40/L40-1),"         /0",(F40/L40-1))</f>
        <v>0.6997792494481236</v>
      </c>
      <c r="N40" s="301">
        <v>2305</v>
      </c>
      <c r="O40" s="302">
        <v>2518</v>
      </c>
      <c r="P40" s="303">
        <v>116</v>
      </c>
      <c r="Q40" s="302">
        <v>0</v>
      </c>
      <c r="R40" s="304">
        <f t="shared" si="19"/>
        <v>4939</v>
      </c>
      <c r="S40" s="305">
        <f>R40/$R$9</f>
        <v>0.000608987191047506</v>
      </c>
      <c r="T40" s="306">
        <v>1855</v>
      </c>
      <c r="U40" s="302">
        <v>2123</v>
      </c>
      <c r="V40" s="303">
        <v>0</v>
      </c>
      <c r="W40" s="302">
        <v>0</v>
      </c>
      <c r="X40" s="304">
        <f t="shared" si="20"/>
        <v>3978</v>
      </c>
      <c r="Y40" s="308">
        <f t="shared" si="21"/>
        <v>0.24157868275515337</v>
      </c>
    </row>
    <row r="41" spans="1:25" ht="19.5" customHeight="1">
      <c r="A41" s="339" t="s">
        <v>208</v>
      </c>
      <c r="B41" s="301">
        <v>383</v>
      </c>
      <c r="C41" s="302">
        <v>321</v>
      </c>
      <c r="D41" s="303">
        <v>0</v>
      </c>
      <c r="E41" s="302">
        <v>0</v>
      </c>
      <c r="F41" s="304">
        <f t="shared" si="16"/>
        <v>704</v>
      </c>
      <c r="G41" s="305">
        <f>F41/$F$9</f>
        <v>0.0006400349109951451</v>
      </c>
      <c r="H41" s="306">
        <v>404</v>
      </c>
      <c r="I41" s="302">
        <v>1</v>
      </c>
      <c r="J41" s="303">
        <v>0</v>
      </c>
      <c r="K41" s="302">
        <v>0</v>
      </c>
      <c r="L41" s="304">
        <f t="shared" si="17"/>
        <v>405</v>
      </c>
      <c r="M41" s="307">
        <f>IF(ISERROR(F41/L41-1),"         /0",(F41/L41-1))</f>
        <v>0.7382716049382716</v>
      </c>
      <c r="N41" s="301">
        <v>3173</v>
      </c>
      <c r="O41" s="302">
        <v>3107</v>
      </c>
      <c r="P41" s="303">
        <v>0</v>
      </c>
      <c r="Q41" s="302">
        <v>0</v>
      </c>
      <c r="R41" s="304">
        <f t="shared" si="19"/>
        <v>6280</v>
      </c>
      <c r="S41" s="305">
        <f>R41/$R$9</f>
        <v>0.0007743347964726337</v>
      </c>
      <c r="T41" s="306">
        <v>2262</v>
      </c>
      <c r="U41" s="302">
        <v>1947</v>
      </c>
      <c r="V41" s="303">
        <v>0</v>
      </c>
      <c r="W41" s="302">
        <v>0</v>
      </c>
      <c r="X41" s="304">
        <f t="shared" si="20"/>
        <v>4209</v>
      </c>
      <c r="Y41" s="308">
        <f t="shared" si="21"/>
        <v>0.49204086481349485</v>
      </c>
    </row>
    <row r="42" spans="1:25" ht="19.5" customHeight="1" thickBot="1">
      <c r="A42" s="341" t="s">
        <v>174</v>
      </c>
      <c r="B42" s="343">
        <v>0</v>
      </c>
      <c r="C42" s="344">
        <v>0</v>
      </c>
      <c r="D42" s="345">
        <v>82</v>
      </c>
      <c r="E42" s="344">
        <v>146</v>
      </c>
      <c r="F42" s="346">
        <f t="shared" si="16"/>
        <v>228</v>
      </c>
      <c r="G42" s="347">
        <f>F42/$F$9</f>
        <v>0.00020728403367456408</v>
      </c>
      <c r="H42" s="348">
        <v>3506</v>
      </c>
      <c r="I42" s="344">
        <v>4024</v>
      </c>
      <c r="J42" s="345">
        <v>109</v>
      </c>
      <c r="K42" s="344">
        <v>129</v>
      </c>
      <c r="L42" s="346">
        <f t="shared" si="17"/>
        <v>7768</v>
      </c>
      <c r="M42" s="349">
        <f>IF(ISERROR(F42/L42-1),"         /0",(F42/L42-1))</f>
        <v>-0.970648815653965</v>
      </c>
      <c r="N42" s="343">
        <v>12197</v>
      </c>
      <c r="O42" s="344">
        <v>15944</v>
      </c>
      <c r="P42" s="345">
        <v>1045</v>
      </c>
      <c r="Q42" s="344">
        <v>1140</v>
      </c>
      <c r="R42" s="346">
        <f t="shared" si="19"/>
        <v>30326</v>
      </c>
      <c r="S42" s="347">
        <f>R42/$R$9</f>
        <v>0.0037392479359600462</v>
      </c>
      <c r="T42" s="348">
        <v>26424</v>
      </c>
      <c r="U42" s="344">
        <v>29050</v>
      </c>
      <c r="V42" s="345">
        <v>8730</v>
      </c>
      <c r="W42" s="344">
        <v>3535</v>
      </c>
      <c r="X42" s="346">
        <f t="shared" si="20"/>
        <v>67739</v>
      </c>
      <c r="Y42" s="350">
        <f t="shared" si="21"/>
        <v>-0.5523110763371175</v>
      </c>
    </row>
    <row r="43" ht="6.75" customHeight="1" thickTop="1">
      <c r="A43" s="80"/>
    </row>
    <row r="44" ht="15">
      <c r="A44" s="80"/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3:Y65536 M43:M65536 Y3 M3 M5:M8 Y5:Y8">
    <cfRule type="cellIs" priority="3" dxfId="95" operator="lessThan" stopIfTrue="1">
      <formula>0</formula>
    </cfRule>
  </conditionalFormatting>
  <conditionalFormatting sqref="M9:M42 Y9:Y42">
    <cfRule type="cellIs" priority="4" dxfId="95" operator="lessThan" stopIfTrue="1">
      <formula>0</formula>
    </cfRule>
    <cfRule type="cellIs" priority="5" dxfId="97" operator="greaterThanOrEqual" stopIfTrue="1">
      <formula>0</formula>
    </cfRule>
  </conditionalFormatting>
  <conditionalFormatting sqref="G6:G8">
    <cfRule type="cellIs" priority="2" dxfId="95" operator="lessThan" stopIfTrue="1">
      <formula>0</formula>
    </cfRule>
  </conditionalFormatting>
  <conditionalFormatting sqref="S6:S8">
    <cfRule type="cellIs" priority="1" dxfId="95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Y54"/>
  <sheetViews>
    <sheetView showGridLines="0" zoomScale="80" zoomScaleNormal="80" zoomScalePageLayoutView="0" workbookViewId="0" topLeftCell="A1">
      <selection activeCell="X1" sqref="X1:Y1"/>
    </sheetView>
  </sheetViews>
  <sheetFormatPr defaultColWidth="8.00390625" defaultRowHeight="15"/>
  <cols>
    <col min="1" max="1" width="34.8515625" style="79" customWidth="1"/>
    <col min="2" max="2" width="9.140625" style="79" customWidth="1"/>
    <col min="3" max="3" width="10.7109375" style="79" customWidth="1"/>
    <col min="4" max="4" width="8.57421875" style="79" bestFit="1" customWidth="1"/>
    <col min="5" max="5" width="10.57421875" style="79" bestFit="1" customWidth="1"/>
    <col min="6" max="6" width="10.140625" style="79" customWidth="1"/>
    <col min="7" max="7" width="11.28125" style="79" bestFit="1" customWidth="1"/>
    <col min="8" max="8" width="10.00390625" style="79" customWidth="1"/>
    <col min="9" max="9" width="10.8515625" style="79" bestFit="1" customWidth="1"/>
    <col min="10" max="10" width="9.00390625" style="79" bestFit="1" customWidth="1"/>
    <col min="11" max="11" width="10.57421875" style="79" bestFit="1" customWidth="1"/>
    <col min="12" max="12" width="9.421875" style="79" customWidth="1"/>
    <col min="13" max="13" width="12.28125" style="79" customWidth="1"/>
    <col min="14" max="14" width="10.7109375" style="79" customWidth="1"/>
    <col min="15" max="15" width="12.421875" style="79" bestFit="1" customWidth="1"/>
    <col min="16" max="16" width="9.421875" style="79" customWidth="1"/>
    <col min="17" max="17" width="10.57421875" style="79" bestFit="1" customWidth="1"/>
    <col min="18" max="18" width="10.421875" style="79" bestFit="1" customWidth="1"/>
    <col min="19" max="19" width="11.28125" style="79" bestFit="1" customWidth="1"/>
    <col min="20" max="20" width="10.421875" style="79" bestFit="1" customWidth="1"/>
    <col min="21" max="21" width="10.28125" style="79" customWidth="1"/>
    <col min="22" max="22" width="9.421875" style="79" customWidth="1"/>
    <col min="23" max="23" width="10.28125" style="79" customWidth="1"/>
    <col min="24" max="24" width="10.57421875" style="79" customWidth="1"/>
    <col min="25" max="25" width="9.8515625" style="79" bestFit="1" customWidth="1"/>
    <col min="26" max="16384" width="8.00390625" style="79" customWidth="1"/>
  </cols>
  <sheetData>
    <row r="1" spans="24:25" ht="18.75" thickBot="1">
      <c r="X1" s="584" t="s">
        <v>26</v>
      </c>
      <c r="Y1" s="585"/>
    </row>
    <row r="2" ht="5.25" customHeight="1" thickBot="1"/>
    <row r="3" spans="1:25" ht="24.75" customHeight="1" thickTop="1">
      <c r="A3" s="586" t="s">
        <v>44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7"/>
      <c r="Q3" s="587"/>
      <c r="R3" s="587"/>
      <c r="S3" s="587"/>
      <c r="T3" s="587"/>
      <c r="U3" s="587"/>
      <c r="V3" s="587"/>
      <c r="W3" s="587"/>
      <c r="X3" s="587"/>
      <c r="Y3" s="588"/>
    </row>
    <row r="4" spans="1:25" ht="21" customHeight="1" thickBot="1">
      <c r="A4" s="603" t="s">
        <v>42</v>
      </c>
      <c r="B4" s="604"/>
      <c r="C4" s="604"/>
      <c r="D4" s="604"/>
      <c r="E4" s="604"/>
      <c r="F4" s="604"/>
      <c r="G4" s="604"/>
      <c r="H4" s="604"/>
      <c r="I4" s="604"/>
      <c r="J4" s="604"/>
      <c r="K4" s="604"/>
      <c r="L4" s="604"/>
      <c r="M4" s="604"/>
      <c r="N4" s="604"/>
      <c r="O4" s="604"/>
      <c r="P4" s="604"/>
      <c r="Q4" s="604"/>
      <c r="R4" s="604"/>
      <c r="S4" s="604"/>
      <c r="T4" s="604"/>
      <c r="U4" s="604"/>
      <c r="V4" s="604"/>
      <c r="W4" s="604"/>
      <c r="X4" s="604"/>
      <c r="Y4" s="605"/>
    </row>
    <row r="5" spans="1:25" s="98" customFormat="1" ht="19.5" customHeight="1" thickBot="1" thickTop="1">
      <c r="A5" s="589" t="s">
        <v>41</v>
      </c>
      <c r="B5" s="575" t="s">
        <v>34</v>
      </c>
      <c r="C5" s="576"/>
      <c r="D5" s="576"/>
      <c r="E5" s="576"/>
      <c r="F5" s="576"/>
      <c r="G5" s="576"/>
      <c r="H5" s="576"/>
      <c r="I5" s="576"/>
      <c r="J5" s="577"/>
      <c r="K5" s="577"/>
      <c r="L5" s="577"/>
      <c r="M5" s="578"/>
      <c r="N5" s="579" t="s">
        <v>33</v>
      </c>
      <c r="O5" s="576"/>
      <c r="P5" s="576"/>
      <c r="Q5" s="576"/>
      <c r="R5" s="576"/>
      <c r="S5" s="576"/>
      <c r="T5" s="576"/>
      <c r="U5" s="576"/>
      <c r="V5" s="576"/>
      <c r="W5" s="576"/>
      <c r="X5" s="576"/>
      <c r="Y5" s="578"/>
    </row>
    <row r="6" spans="1:25" s="97" customFormat="1" ht="26.25" customHeight="1" thickBot="1">
      <c r="A6" s="590"/>
      <c r="B6" s="582" t="s">
        <v>155</v>
      </c>
      <c r="C6" s="571"/>
      <c r="D6" s="571"/>
      <c r="E6" s="571"/>
      <c r="F6" s="583"/>
      <c r="G6" s="572" t="s">
        <v>32</v>
      </c>
      <c r="H6" s="582" t="s">
        <v>156</v>
      </c>
      <c r="I6" s="571"/>
      <c r="J6" s="571"/>
      <c r="K6" s="571"/>
      <c r="L6" s="583"/>
      <c r="M6" s="572" t="s">
        <v>31</v>
      </c>
      <c r="N6" s="570" t="s">
        <v>157</v>
      </c>
      <c r="O6" s="571"/>
      <c r="P6" s="571"/>
      <c r="Q6" s="571"/>
      <c r="R6" s="571"/>
      <c r="S6" s="572" t="s">
        <v>32</v>
      </c>
      <c r="T6" s="570" t="s">
        <v>158</v>
      </c>
      <c r="U6" s="571"/>
      <c r="V6" s="571"/>
      <c r="W6" s="571"/>
      <c r="X6" s="571"/>
      <c r="Y6" s="572" t="s">
        <v>31</v>
      </c>
    </row>
    <row r="7" spans="1:25" s="92" customFormat="1" ht="26.25" customHeight="1">
      <c r="A7" s="591"/>
      <c r="B7" s="595" t="s">
        <v>20</v>
      </c>
      <c r="C7" s="596"/>
      <c r="D7" s="593" t="s">
        <v>19</v>
      </c>
      <c r="E7" s="594"/>
      <c r="F7" s="580" t="s">
        <v>15</v>
      </c>
      <c r="G7" s="573"/>
      <c r="H7" s="595" t="s">
        <v>20</v>
      </c>
      <c r="I7" s="596"/>
      <c r="J7" s="593" t="s">
        <v>19</v>
      </c>
      <c r="K7" s="594"/>
      <c r="L7" s="580" t="s">
        <v>15</v>
      </c>
      <c r="M7" s="573"/>
      <c r="N7" s="596" t="s">
        <v>20</v>
      </c>
      <c r="O7" s="596"/>
      <c r="P7" s="601" t="s">
        <v>19</v>
      </c>
      <c r="Q7" s="596"/>
      <c r="R7" s="580" t="s">
        <v>15</v>
      </c>
      <c r="S7" s="573"/>
      <c r="T7" s="602" t="s">
        <v>20</v>
      </c>
      <c r="U7" s="594"/>
      <c r="V7" s="593" t="s">
        <v>19</v>
      </c>
      <c r="W7" s="597"/>
      <c r="X7" s="580" t="s">
        <v>15</v>
      </c>
      <c r="Y7" s="573"/>
    </row>
    <row r="8" spans="1:25" s="92" customFormat="1" ht="16.5" customHeight="1" thickBot="1">
      <c r="A8" s="592"/>
      <c r="B8" s="95" t="s">
        <v>29</v>
      </c>
      <c r="C8" s="93" t="s">
        <v>28</v>
      </c>
      <c r="D8" s="94" t="s">
        <v>29</v>
      </c>
      <c r="E8" s="93" t="s">
        <v>28</v>
      </c>
      <c r="F8" s="581"/>
      <c r="G8" s="574"/>
      <c r="H8" s="95" t="s">
        <v>29</v>
      </c>
      <c r="I8" s="93" t="s">
        <v>28</v>
      </c>
      <c r="J8" s="94" t="s">
        <v>29</v>
      </c>
      <c r="K8" s="93" t="s">
        <v>28</v>
      </c>
      <c r="L8" s="581"/>
      <c r="M8" s="574"/>
      <c r="N8" s="95" t="s">
        <v>29</v>
      </c>
      <c r="O8" s="93" t="s">
        <v>28</v>
      </c>
      <c r="P8" s="94" t="s">
        <v>29</v>
      </c>
      <c r="Q8" s="93" t="s">
        <v>28</v>
      </c>
      <c r="R8" s="581"/>
      <c r="S8" s="574"/>
      <c r="T8" s="95" t="s">
        <v>29</v>
      </c>
      <c r="U8" s="93" t="s">
        <v>28</v>
      </c>
      <c r="V8" s="94" t="s">
        <v>29</v>
      </c>
      <c r="W8" s="93" t="s">
        <v>28</v>
      </c>
      <c r="X8" s="581"/>
      <c r="Y8" s="574"/>
    </row>
    <row r="9" spans="1:25" s="81" customFormat="1" ht="18" customHeight="1" thickBot="1" thickTop="1">
      <c r="A9" s="91" t="s">
        <v>22</v>
      </c>
      <c r="B9" s="90">
        <f>SUM(B10:B51)</f>
        <v>22065.240000000005</v>
      </c>
      <c r="C9" s="84">
        <f>SUM(C10:C51)</f>
        <v>13636.585</v>
      </c>
      <c r="D9" s="85">
        <f>SUM(D10:D51)</f>
        <v>12241.455000000004</v>
      </c>
      <c r="E9" s="84">
        <f>SUM(E10:E51)</f>
        <v>7078.786</v>
      </c>
      <c r="F9" s="83">
        <f>SUM(B9:E9)</f>
        <v>55022.066000000006</v>
      </c>
      <c r="G9" s="388">
        <f>F9/$F$9</f>
        <v>1</v>
      </c>
      <c r="H9" s="86">
        <f>SUM(H10:H51)</f>
        <v>26007.946</v>
      </c>
      <c r="I9" s="84">
        <f>SUM(I10:I51)</f>
        <v>14807.364999999998</v>
      </c>
      <c r="J9" s="85">
        <f>SUM(J10:J51)</f>
        <v>5069.978999999999</v>
      </c>
      <c r="K9" s="84">
        <f>SUM(K10:K51)</f>
        <v>2636.199</v>
      </c>
      <c r="L9" s="83">
        <f>SUM(H9:K9)</f>
        <v>48521.489</v>
      </c>
      <c r="M9" s="89">
        <f>IF(ISERROR(F9/L9-1),"         /0",(F9/L9-1))</f>
        <v>0.13397315568778212</v>
      </c>
      <c r="N9" s="88">
        <f>SUM(N10:N51)</f>
        <v>182869.00300000006</v>
      </c>
      <c r="O9" s="84">
        <f>SUM(O10:O51)</f>
        <v>103189.44400000003</v>
      </c>
      <c r="P9" s="85">
        <f>SUM(P10:P51)</f>
        <v>102685.24900000001</v>
      </c>
      <c r="Q9" s="84">
        <f>SUM(Q10:Q51)</f>
        <v>43767.277</v>
      </c>
      <c r="R9" s="83">
        <f>SUM(N9:Q9)</f>
        <v>432510.9730000001</v>
      </c>
      <c r="S9" s="388">
        <f>R9/$R$9</f>
        <v>1</v>
      </c>
      <c r="T9" s="86">
        <f>SUM(T10:T51)</f>
        <v>209280.30300000004</v>
      </c>
      <c r="U9" s="84">
        <f>SUM(U10:U51)</f>
        <v>110230.984</v>
      </c>
      <c r="V9" s="85">
        <f>SUM(V10:V51)</f>
        <v>54574.49296999999</v>
      </c>
      <c r="W9" s="84">
        <f>SUM(W10:W51)</f>
        <v>19550.023999999998</v>
      </c>
      <c r="X9" s="83">
        <f>SUM(T9:W9)</f>
        <v>393635.80397</v>
      </c>
      <c r="Y9" s="82">
        <f>IF(ISERROR(R9/X9-1),"         /0",(R9/X9-1))</f>
        <v>0.09875923032896394</v>
      </c>
    </row>
    <row r="10" spans="1:25" ht="19.5" customHeight="1" thickTop="1">
      <c r="A10" s="329" t="s">
        <v>178</v>
      </c>
      <c r="B10" s="331">
        <v>7109.158</v>
      </c>
      <c r="C10" s="332">
        <v>4390.581</v>
      </c>
      <c r="D10" s="333">
        <v>206.977</v>
      </c>
      <c r="E10" s="332">
        <v>107.788</v>
      </c>
      <c r="F10" s="334">
        <f>SUM(B10:E10)</f>
        <v>11814.504000000003</v>
      </c>
      <c r="G10" s="335">
        <f>F10/$F$9</f>
        <v>0.21472301676203873</v>
      </c>
      <c r="H10" s="336">
        <v>8467.724</v>
      </c>
      <c r="I10" s="332">
        <v>4620.457</v>
      </c>
      <c r="J10" s="333"/>
      <c r="K10" s="332"/>
      <c r="L10" s="334">
        <f>SUM(H10:K10)</f>
        <v>13088.181</v>
      </c>
      <c r="M10" s="337">
        <f>IF(ISERROR(F10/L10-1),"         /0",(F10/L10-1))</f>
        <v>-0.09731505088445813</v>
      </c>
      <c r="N10" s="331">
        <v>66205.90500000001</v>
      </c>
      <c r="O10" s="332">
        <v>34692.019</v>
      </c>
      <c r="P10" s="333">
        <v>731.5120000000001</v>
      </c>
      <c r="Q10" s="332">
        <v>385.957</v>
      </c>
      <c r="R10" s="334">
        <f>SUM(N10:Q10)</f>
        <v>102015.39300000001</v>
      </c>
      <c r="S10" s="335">
        <f>R10/$R$9</f>
        <v>0.23586775681642644</v>
      </c>
      <c r="T10" s="336">
        <v>68342.317</v>
      </c>
      <c r="U10" s="332">
        <v>34623.24899999999</v>
      </c>
      <c r="V10" s="333">
        <v>2942.6059999999998</v>
      </c>
      <c r="W10" s="332">
        <v>893.5569999999999</v>
      </c>
      <c r="X10" s="334">
        <f>SUM(T10:W10)</f>
        <v>106801.72899999999</v>
      </c>
      <c r="Y10" s="338">
        <f>IF(ISERROR(R10/X10-1),"         /0",IF(R10/X10&gt;5,"  *  ",(R10/X10-1)))</f>
        <v>-0.04481515463106389</v>
      </c>
    </row>
    <row r="11" spans="1:25" ht="19.5" customHeight="1">
      <c r="A11" s="339" t="s">
        <v>159</v>
      </c>
      <c r="B11" s="301">
        <v>4013.8049999999994</v>
      </c>
      <c r="C11" s="302">
        <v>3478.1150000000002</v>
      </c>
      <c r="D11" s="303">
        <v>0</v>
      </c>
      <c r="E11" s="302">
        <v>0</v>
      </c>
      <c r="F11" s="304">
        <f>SUM(B11:E11)</f>
        <v>7491.92</v>
      </c>
      <c r="G11" s="305">
        <f>F11/$F$9</f>
        <v>0.13616209903859297</v>
      </c>
      <c r="H11" s="306">
        <v>2837.67</v>
      </c>
      <c r="I11" s="302">
        <v>2578.9119999999994</v>
      </c>
      <c r="J11" s="303">
        <v>0.412</v>
      </c>
      <c r="K11" s="302">
        <v>0</v>
      </c>
      <c r="L11" s="304">
        <f>SUM(H11:K11)</f>
        <v>5416.994</v>
      </c>
      <c r="M11" s="307">
        <f>IF(ISERROR(F11/L11-1),"         /0",(F11/L11-1))</f>
        <v>0.3830401141297186</v>
      </c>
      <c r="N11" s="301">
        <v>26379.704999999994</v>
      </c>
      <c r="O11" s="302">
        <v>22851.966999999993</v>
      </c>
      <c r="P11" s="303">
        <v>0</v>
      </c>
      <c r="Q11" s="302">
        <v>0</v>
      </c>
      <c r="R11" s="304">
        <f>SUM(N11:Q11)</f>
        <v>49231.67199999999</v>
      </c>
      <c r="S11" s="305">
        <f>R11/$R$9</f>
        <v>0.11382756756092748</v>
      </c>
      <c r="T11" s="306">
        <v>20136.059999999994</v>
      </c>
      <c r="U11" s="302">
        <v>17384.80699999999</v>
      </c>
      <c r="V11" s="303">
        <v>3.7279999999999998</v>
      </c>
      <c r="W11" s="302">
        <v>0</v>
      </c>
      <c r="X11" s="304">
        <f>SUM(T11:W11)</f>
        <v>37524.59499999999</v>
      </c>
      <c r="Y11" s="308">
        <f>IF(ISERROR(R11/X11-1),"         /0",IF(R11/X11&gt;5,"  *  ",(R11/X11-1)))</f>
        <v>0.3119841000282617</v>
      </c>
    </row>
    <row r="12" spans="1:25" ht="19.5" customHeight="1">
      <c r="A12" s="339" t="s">
        <v>209</v>
      </c>
      <c r="B12" s="301">
        <v>2466.627</v>
      </c>
      <c r="C12" s="302">
        <v>1136.0729999999999</v>
      </c>
      <c r="D12" s="303">
        <v>1136.694</v>
      </c>
      <c r="E12" s="302">
        <v>381.51300000000003</v>
      </c>
      <c r="F12" s="304">
        <f>SUM(B12:E12)</f>
        <v>5120.907</v>
      </c>
      <c r="G12" s="305">
        <f>F12/$F$9</f>
        <v>0.09307006029181092</v>
      </c>
      <c r="H12" s="306">
        <v>2237.0299999999997</v>
      </c>
      <c r="I12" s="302">
        <v>1285.798</v>
      </c>
      <c r="J12" s="303">
        <v>1054.6689999999999</v>
      </c>
      <c r="K12" s="302">
        <v>365.48400000000004</v>
      </c>
      <c r="L12" s="304">
        <f>SUM(H12:K12)</f>
        <v>4942.981</v>
      </c>
      <c r="M12" s="307">
        <f>IF(ISERROR(F12/L12-1),"         /0",(F12/L12-1))</f>
        <v>0.0359956876225096</v>
      </c>
      <c r="N12" s="301">
        <v>17577.542</v>
      </c>
      <c r="O12" s="302">
        <v>7175.423000000001</v>
      </c>
      <c r="P12" s="303">
        <v>8990.644</v>
      </c>
      <c r="Q12" s="302">
        <v>2864.4190000000003</v>
      </c>
      <c r="R12" s="304">
        <f>SUM(N12:Q12)</f>
        <v>36608.028000000006</v>
      </c>
      <c r="S12" s="305">
        <f>R12/$R$9</f>
        <v>0.08464069187904742</v>
      </c>
      <c r="T12" s="306">
        <v>17544.704</v>
      </c>
      <c r="U12" s="302">
        <v>8015.580000000002</v>
      </c>
      <c r="V12" s="303">
        <v>10139.057</v>
      </c>
      <c r="W12" s="302">
        <v>2580.699</v>
      </c>
      <c r="X12" s="304">
        <f>SUM(T12:W12)</f>
        <v>38280.04</v>
      </c>
      <c r="Y12" s="308">
        <f>IF(ISERROR(R12/X12-1),"         /0",IF(R12/X12&gt;5,"  *  ",(R12/X12-1)))</f>
        <v>-0.043678428758172516</v>
      </c>
    </row>
    <row r="13" spans="1:25" ht="19.5" customHeight="1">
      <c r="A13" s="339" t="s">
        <v>210</v>
      </c>
      <c r="B13" s="301">
        <v>0</v>
      </c>
      <c r="C13" s="302">
        <v>0</v>
      </c>
      <c r="D13" s="303">
        <v>2647.995</v>
      </c>
      <c r="E13" s="302">
        <v>2210.021</v>
      </c>
      <c r="F13" s="304">
        <f>SUM(B13:E13)</f>
        <v>4858.016</v>
      </c>
      <c r="G13" s="305">
        <f>F13/$F$9</f>
        <v>0.08829214082946284</v>
      </c>
      <c r="H13" s="306"/>
      <c r="I13" s="302"/>
      <c r="J13" s="303"/>
      <c r="K13" s="302"/>
      <c r="L13" s="304">
        <f>SUM(H13:K13)</f>
        <v>0</v>
      </c>
      <c r="M13" s="307" t="str">
        <f>IF(ISERROR(F13/L13-1),"         /0",(F13/L13-1))</f>
        <v>         /0</v>
      </c>
      <c r="N13" s="301"/>
      <c r="O13" s="302"/>
      <c r="P13" s="303">
        <v>25780.932999999997</v>
      </c>
      <c r="Q13" s="302">
        <v>15019.488000000001</v>
      </c>
      <c r="R13" s="304">
        <f>SUM(N13:Q13)</f>
        <v>40800.421</v>
      </c>
      <c r="S13" s="305">
        <f>R13/$R$9</f>
        <v>0.09433384017288271</v>
      </c>
      <c r="T13" s="306"/>
      <c r="U13" s="302"/>
      <c r="V13" s="303">
        <v>1679.981</v>
      </c>
      <c r="W13" s="302">
        <v>1141.1819999999998</v>
      </c>
      <c r="X13" s="304">
        <f>SUM(T13:W13)</f>
        <v>2821.1629999999996</v>
      </c>
      <c r="Y13" s="308" t="str">
        <f>IF(ISERROR(R13/X13-1),"         /0",IF(R13/X13&gt;5,"  *  ",(R13/X13-1)))</f>
        <v>  *  </v>
      </c>
    </row>
    <row r="14" spans="1:25" ht="19.5" customHeight="1">
      <c r="A14" s="339" t="s">
        <v>211</v>
      </c>
      <c r="B14" s="301">
        <v>0</v>
      </c>
      <c r="C14" s="302">
        <v>0</v>
      </c>
      <c r="D14" s="303">
        <v>2001.22</v>
      </c>
      <c r="E14" s="302">
        <v>894.986</v>
      </c>
      <c r="F14" s="304">
        <f aca="true" t="shared" si="0" ref="F14:F31">SUM(B14:E14)</f>
        <v>2896.206</v>
      </c>
      <c r="G14" s="305">
        <f aca="true" t="shared" si="1" ref="G14:G31">F14/$F$9</f>
        <v>0.05263717287533332</v>
      </c>
      <c r="H14" s="306"/>
      <c r="I14" s="302"/>
      <c r="J14" s="303">
        <v>1404.3560000000002</v>
      </c>
      <c r="K14" s="302">
        <v>852.665</v>
      </c>
      <c r="L14" s="304">
        <f aca="true" t="shared" si="2" ref="L14:L31">SUM(H14:K14)</f>
        <v>2257.021</v>
      </c>
      <c r="M14" s="307">
        <f aca="true" t="shared" si="3" ref="M14:M31">IF(ISERROR(F14/L14-1),"         /0",(F14/L14-1))</f>
        <v>0.28319851698322696</v>
      </c>
      <c r="N14" s="301"/>
      <c r="O14" s="302"/>
      <c r="P14" s="303">
        <v>22572.772</v>
      </c>
      <c r="Q14" s="302">
        <v>8090.079</v>
      </c>
      <c r="R14" s="304">
        <f aca="true" t="shared" si="4" ref="R14:R31">SUM(N14:Q14)</f>
        <v>30662.851000000002</v>
      </c>
      <c r="S14" s="305">
        <f aca="true" t="shared" si="5" ref="S14:S31">R14/$R$9</f>
        <v>0.07089496663475402</v>
      </c>
      <c r="T14" s="306"/>
      <c r="U14" s="302"/>
      <c r="V14" s="303">
        <v>20913.119</v>
      </c>
      <c r="W14" s="302">
        <v>7091.290999999998</v>
      </c>
      <c r="X14" s="304">
        <f aca="true" t="shared" si="6" ref="X14:X31">SUM(T14:W14)</f>
        <v>28004.409999999996</v>
      </c>
      <c r="Y14" s="308">
        <f aca="true" t="shared" si="7" ref="Y14:Y31">IF(ISERROR(R14/X14-1),"         /0",IF(R14/X14&gt;5,"  *  ",(R14/X14-1)))</f>
        <v>0.09492937005278845</v>
      </c>
    </row>
    <row r="15" spans="1:25" ht="19.5" customHeight="1">
      <c r="A15" s="339" t="s">
        <v>212</v>
      </c>
      <c r="B15" s="301">
        <v>0</v>
      </c>
      <c r="C15" s="302">
        <v>0</v>
      </c>
      <c r="D15" s="303">
        <v>1529.2050000000002</v>
      </c>
      <c r="E15" s="302">
        <v>1175.902</v>
      </c>
      <c r="F15" s="304">
        <f t="shared" si="0"/>
        <v>2705.107</v>
      </c>
      <c r="G15" s="305">
        <f t="shared" si="1"/>
        <v>0.04916403902390724</v>
      </c>
      <c r="H15" s="306"/>
      <c r="I15" s="302"/>
      <c r="J15" s="303">
        <v>365.909</v>
      </c>
      <c r="K15" s="302">
        <v>258.676</v>
      </c>
      <c r="L15" s="304">
        <f t="shared" si="2"/>
        <v>624.585</v>
      </c>
      <c r="M15" s="307">
        <f t="shared" si="3"/>
        <v>3.331047015218105</v>
      </c>
      <c r="N15" s="301"/>
      <c r="O15" s="302"/>
      <c r="P15" s="303">
        <v>8095.128999999999</v>
      </c>
      <c r="Q15" s="302">
        <v>3803.5319999999997</v>
      </c>
      <c r="R15" s="304">
        <f t="shared" si="4"/>
        <v>11898.660999999998</v>
      </c>
      <c r="S15" s="305">
        <f t="shared" si="5"/>
        <v>0.027510656937714262</v>
      </c>
      <c r="T15" s="306"/>
      <c r="U15" s="302"/>
      <c r="V15" s="303">
        <v>1526.3229999999999</v>
      </c>
      <c r="W15" s="302">
        <v>1045.253</v>
      </c>
      <c r="X15" s="304">
        <f t="shared" si="6"/>
        <v>2571.576</v>
      </c>
      <c r="Y15" s="308">
        <f t="shared" si="7"/>
        <v>3.6269917746938054</v>
      </c>
    </row>
    <row r="16" spans="1:25" ht="19.5" customHeight="1">
      <c r="A16" s="339" t="s">
        <v>213</v>
      </c>
      <c r="B16" s="301">
        <v>0</v>
      </c>
      <c r="C16" s="302">
        <v>0</v>
      </c>
      <c r="D16" s="303">
        <v>1355.298</v>
      </c>
      <c r="E16" s="302">
        <v>452.658</v>
      </c>
      <c r="F16" s="304">
        <f>SUM(B16:E16)</f>
        <v>1807.9560000000001</v>
      </c>
      <c r="G16" s="305">
        <f>F16/$F$9</f>
        <v>0.03285874434449626</v>
      </c>
      <c r="H16" s="306"/>
      <c r="I16" s="302"/>
      <c r="J16" s="303"/>
      <c r="K16" s="302"/>
      <c r="L16" s="304">
        <f>SUM(H16:K16)</f>
        <v>0</v>
      </c>
      <c r="M16" s="307" t="str">
        <f>IF(ISERROR(F16/L16-1),"         /0",(F16/L16-1))</f>
        <v>         /0</v>
      </c>
      <c r="N16" s="301"/>
      <c r="O16" s="302"/>
      <c r="P16" s="303">
        <v>5657.741</v>
      </c>
      <c r="Q16" s="302">
        <v>1372.3110000000001</v>
      </c>
      <c r="R16" s="304">
        <f>SUM(N16:Q16)</f>
        <v>7030.052</v>
      </c>
      <c r="S16" s="305">
        <f>R16/$R$9</f>
        <v>0.016254043108404552</v>
      </c>
      <c r="T16" s="306"/>
      <c r="U16" s="302"/>
      <c r="V16" s="303"/>
      <c r="W16" s="302"/>
      <c r="X16" s="304">
        <f>SUM(T16:W16)</f>
        <v>0</v>
      </c>
      <c r="Y16" s="308" t="str">
        <f>IF(ISERROR(R16/X16-1),"         /0",IF(R16/X16&gt;5,"  *  ",(R16/X16-1)))</f>
        <v>         /0</v>
      </c>
    </row>
    <row r="17" spans="1:25" ht="19.5" customHeight="1">
      <c r="A17" s="339" t="s">
        <v>214</v>
      </c>
      <c r="B17" s="301">
        <v>1440.399</v>
      </c>
      <c r="C17" s="302">
        <v>25.516000000000002</v>
      </c>
      <c r="D17" s="303">
        <v>0</v>
      </c>
      <c r="E17" s="302">
        <v>0</v>
      </c>
      <c r="F17" s="304">
        <f t="shared" si="0"/>
        <v>1465.915</v>
      </c>
      <c r="G17" s="305">
        <f t="shared" si="1"/>
        <v>0.026642311104784756</v>
      </c>
      <c r="H17" s="306">
        <v>1776.8290000000002</v>
      </c>
      <c r="I17" s="302">
        <v>340.422</v>
      </c>
      <c r="J17" s="303"/>
      <c r="K17" s="302"/>
      <c r="L17" s="304">
        <f t="shared" si="2"/>
        <v>2117.251</v>
      </c>
      <c r="M17" s="307">
        <f t="shared" si="3"/>
        <v>-0.307632869225236</v>
      </c>
      <c r="N17" s="301">
        <v>11773.912</v>
      </c>
      <c r="O17" s="302">
        <v>964.5749999999999</v>
      </c>
      <c r="P17" s="303"/>
      <c r="Q17" s="302"/>
      <c r="R17" s="304">
        <f t="shared" si="4"/>
        <v>12738.487000000001</v>
      </c>
      <c r="S17" s="305">
        <f t="shared" si="5"/>
        <v>0.029452401893165375</v>
      </c>
      <c r="T17" s="306">
        <v>18255.099000000002</v>
      </c>
      <c r="U17" s="302">
        <v>4096.851999999999</v>
      </c>
      <c r="V17" s="303">
        <v>9.888</v>
      </c>
      <c r="W17" s="302"/>
      <c r="X17" s="304">
        <f t="shared" si="6"/>
        <v>22361.839</v>
      </c>
      <c r="Y17" s="308">
        <f t="shared" si="7"/>
        <v>-0.43034707476428924</v>
      </c>
    </row>
    <row r="18" spans="1:25" ht="19.5" customHeight="1">
      <c r="A18" s="339" t="s">
        <v>215</v>
      </c>
      <c r="B18" s="301">
        <v>916.556</v>
      </c>
      <c r="C18" s="302">
        <v>465.13399999999996</v>
      </c>
      <c r="D18" s="303">
        <v>0</v>
      </c>
      <c r="E18" s="302">
        <v>0</v>
      </c>
      <c r="F18" s="304">
        <f>SUM(B18:E18)</f>
        <v>1381.69</v>
      </c>
      <c r="G18" s="305">
        <f>F18/$F$9</f>
        <v>0.02511156160512039</v>
      </c>
      <c r="H18" s="306">
        <v>782.203</v>
      </c>
      <c r="I18" s="302">
        <v>485.29200000000003</v>
      </c>
      <c r="J18" s="303"/>
      <c r="K18" s="302"/>
      <c r="L18" s="304">
        <f>SUM(H18:K18)</f>
        <v>1267.495</v>
      </c>
      <c r="M18" s="307">
        <f>IF(ISERROR(F18/L18-1),"         /0",(F18/L18-1))</f>
        <v>0.09009502996067065</v>
      </c>
      <c r="N18" s="301">
        <v>7284.043000000001</v>
      </c>
      <c r="O18" s="302">
        <v>2920.478</v>
      </c>
      <c r="P18" s="303">
        <v>124.643</v>
      </c>
      <c r="Q18" s="302">
        <v>40.074</v>
      </c>
      <c r="R18" s="304">
        <f>SUM(N18:Q18)</f>
        <v>10369.238000000001</v>
      </c>
      <c r="S18" s="305">
        <f>R18/$R$9</f>
        <v>0.02397450850339466</v>
      </c>
      <c r="T18" s="306">
        <v>6057.046</v>
      </c>
      <c r="U18" s="302">
        <v>3815.6470000000004</v>
      </c>
      <c r="V18" s="303"/>
      <c r="W18" s="302"/>
      <c r="X18" s="304">
        <f>SUM(T18:W18)</f>
        <v>9872.693000000001</v>
      </c>
      <c r="Y18" s="308">
        <f>IF(ISERROR(R18/X18-1),"         /0",IF(R18/X18&gt;5,"  *  ",(R18/X18-1)))</f>
        <v>0.05029478785575536</v>
      </c>
    </row>
    <row r="19" spans="1:25" ht="19.5" customHeight="1">
      <c r="A19" s="339" t="s">
        <v>216</v>
      </c>
      <c r="B19" s="301">
        <v>0</v>
      </c>
      <c r="C19" s="302">
        <v>0</v>
      </c>
      <c r="D19" s="303">
        <v>615.1</v>
      </c>
      <c r="E19" s="302">
        <v>649.7270000000001</v>
      </c>
      <c r="F19" s="304">
        <f>SUM(B19:E19)</f>
        <v>1264.8270000000002</v>
      </c>
      <c r="G19" s="305">
        <f>F19/$F$9</f>
        <v>0.022987631907533244</v>
      </c>
      <c r="H19" s="306"/>
      <c r="I19" s="302"/>
      <c r="J19" s="303">
        <v>461.329</v>
      </c>
      <c r="K19" s="302">
        <v>468.562</v>
      </c>
      <c r="L19" s="304">
        <f>SUM(H19:K19)</f>
        <v>929.8910000000001</v>
      </c>
      <c r="M19" s="307">
        <f>IF(ISERROR(F19/L19-1),"         /0",(F19/L19-1))</f>
        <v>0.3601884521949348</v>
      </c>
      <c r="N19" s="301"/>
      <c r="O19" s="302"/>
      <c r="P19" s="303">
        <v>4613.436</v>
      </c>
      <c r="Q19" s="302">
        <v>3961.2450000000003</v>
      </c>
      <c r="R19" s="304">
        <f>SUM(N19:Q19)</f>
        <v>8574.681</v>
      </c>
      <c r="S19" s="305">
        <f>R19/$R$9</f>
        <v>0.01982534903224293</v>
      </c>
      <c r="T19" s="306"/>
      <c r="U19" s="302"/>
      <c r="V19" s="303">
        <v>2750.2200000000003</v>
      </c>
      <c r="W19" s="302">
        <v>2286.861</v>
      </c>
      <c r="X19" s="304">
        <f>SUM(T19:W19)</f>
        <v>5037.081</v>
      </c>
      <c r="Y19" s="308">
        <f>IF(ISERROR(R19/X19-1),"         /0",IF(R19/X19&gt;5,"  *  ",(R19/X19-1)))</f>
        <v>0.7023115173252128</v>
      </c>
    </row>
    <row r="20" spans="1:25" ht="19.5" customHeight="1">
      <c r="A20" s="339" t="s">
        <v>217</v>
      </c>
      <c r="B20" s="301">
        <v>0</v>
      </c>
      <c r="C20" s="302">
        <v>0</v>
      </c>
      <c r="D20" s="303">
        <v>870.413</v>
      </c>
      <c r="E20" s="302">
        <v>387.725</v>
      </c>
      <c r="F20" s="304">
        <f>SUM(B20:E20)</f>
        <v>1258.138</v>
      </c>
      <c r="G20" s="305">
        <f>F20/$F$9</f>
        <v>0.022866062499361614</v>
      </c>
      <c r="H20" s="306"/>
      <c r="I20" s="302"/>
      <c r="J20" s="303">
        <v>751.08</v>
      </c>
      <c r="K20" s="302">
        <v>269.57</v>
      </c>
      <c r="L20" s="304">
        <f>SUM(H20:K20)</f>
        <v>1020.6500000000001</v>
      </c>
      <c r="M20" s="307">
        <f>IF(ISERROR(F20/L20-1),"         /0",(F20/L20-1))</f>
        <v>0.23268309410669663</v>
      </c>
      <c r="N20" s="301"/>
      <c r="O20" s="302"/>
      <c r="P20" s="303">
        <v>10311.247</v>
      </c>
      <c r="Q20" s="302">
        <v>2973.514</v>
      </c>
      <c r="R20" s="304">
        <f>SUM(N20:Q20)</f>
        <v>13284.760999999999</v>
      </c>
      <c r="S20" s="305">
        <f>R20/$R$9</f>
        <v>0.030715431120403033</v>
      </c>
      <c r="T20" s="306"/>
      <c r="U20" s="302"/>
      <c r="V20" s="303">
        <v>3923.379</v>
      </c>
      <c r="W20" s="302">
        <v>1227.449</v>
      </c>
      <c r="X20" s="304">
        <f>SUM(T20:W20)</f>
        <v>5150.8279999999995</v>
      </c>
      <c r="Y20" s="308">
        <f>IF(ISERROR(R20/X20-1),"         /0",IF(R20/X20&gt;5,"  *  ",(R20/X20-1)))</f>
        <v>1.5791505754026343</v>
      </c>
    </row>
    <row r="21" spans="1:25" ht="19.5" customHeight="1">
      <c r="A21" s="339" t="s">
        <v>176</v>
      </c>
      <c r="B21" s="301">
        <v>281.459</v>
      </c>
      <c r="C21" s="302">
        <v>180.822</v>
      </c>
      <c r="D21" s="303">
        <v>473.574</v>
      </c>
      <c r="E21" s="302">
        <v>304.92</v>
      </c>
      <c r="F21" s="304">
        <f t="shared" si="0"/>
        <v>1240.775</v>
      </c>
      <c r="G21" s="305">
        <f t="shared" si="1"/>
        <v>0.02255049819466975</v>
      </c>
      <c r="H21" s="306">
        <v>442.35699999999997</v>
      </c>
      <c r="I21" s="302">
        <v>171.07999999999998</v>
      </c>
      <c r="J21" s="303"/>
      <c r="K21" s="302"/>
      <c r="L21" s="304">
        <f t="shared" si="2"/>
        <v>613.4369999999999</v>
      </c>
      <c r="M21" s="307">
        <f t="shared" si="3"/>
        <v>1.022660843737825</v>
      </c>
      <c r="N21" s="301">
        <v>2970.798</v>
      </c>
      <c r="O21" s="302">
        <v>1905.2620000000006</v>
      </c>
      <c r="P21" s="303">
        <v>1477.1480000000001</v>
      </c>
      <c r="Q21" s="302">
        <v>880.7070000000001</v>
      </c>
      <c r="R21" s="304">
        <f t="shared" si="4"/>
        <v>7233.915000000001</v>
      </c>
      <c r="S21" s="305">
        <f t="shared" si="5"/>
        <v>0.016725390687371066</v>
      </c>
      <c r="T21" s="306">
        <v>3302.1910000000003</v>
      </c>
      <c r="U21" s="302">
        <v>1284.6349999999998</v>
      </c>
      <c r="V21" s="303"/>
      <c r="W21" s="302"/>
      <c r="X21" s="304">
        <f t="shared" si="6"/>
        <v>4586.826</v>
      </c>
      <c r="Y21" s="308">
        <f t="shared" si="7"/>
        <v>0.5771069144545706</v>
      </c>
    </row>
    <row r="22" spans="1:25" ht="19.5" customHeight="1">
      <c r="A22" s="339" t="s">
        <v>218</v>
      </c>
      <c r="B22" s="301">
        <v>1058.575</v>
      </c>
      <c r="C22" s="302">
        <v>20.16</v>
      </c>
      <c r="D22" s="303">
        <v>0</v>
      </c>
      <c r="E22" s="302">
        <v>0</v>
      </c>
      <c r="F22" s="304">
        <f t="shared" si="0"/>
        <v>1078.7350000000001</v>
      </c>
      <c r="G22" s="305">
        <f t="shared" si="1"/>
        <v>0.019605497910601902</v>
      </c>
      <c r="H22" s="306">
        <v>652.54</v>
      </c>
      <c r="I22" s="302">
        <v>11.651</v>
      </c>
      <c r="J22" s="303"/>
      <c r="K22" s="302"/>
      <c r="L22" s="304">
        <f t="shared" si="2"/>
        <v>664.1909999999999</v>
      </c>
      <c r="M22" s="307">
        <f t="shared" si="3"/>
        <v>0.624133720571342</v>
      </c>
      <c r="N22" s="301">
        <v>9648.431999999999</v>
      </c>
      <c r="O22" s="302">
        <v>454.36999999999995</v>
      </c>
      <c r="P22" s="303"/>
      <c r="Q22" s="302"/>
      <c r="R22" s="304">
        <f t="shared" si="4"/>
        <v>10102.802</v>
      </c>
      <c r="S22" s="305">
        <f t="shared" si="5"/>
        <v>0.02335848713831359</v>
      </c>
      <c r="T22" s="306">
        <v>7897.892000000001</v>
      </c>
      <c r="U22" s="302">
        <v>387.88800000000015</v>
      </c>
      <c r="V22" s="303"/>
      <c r="W22" s="302">
        <v>26.624</v>
      </c>
      <c r="X22" s="304">
        <f t="shared" si="6"/>
        <v>8312.404</v>
      </c>
      <c r="Y22" s="308">
        <f t="shared" si="7"/>
        <v>0.215388713060626</v>
      </c>
    </row>
    <row r="23" spans="1:25" ht="19.5" customHeight="1">
      <c r="A23" s="339" t="s">
        <v>219</v>
      </c>
      <c r="B23" s="301">
        <v>917.912</v>
      </c>
      <c r="C23" s="302">
        <v>32.278</v>
      </c>
      <c r="D23" s="303">
        <v>0</v>
      </c>
      <c r="E23" s="302">
        <v>0</v>
      </c>
      <c r="F23" s="304">
        <f t="shared" si="0"/>
        <v>950.19</v>
      </c>
      <c r="G23" s="305">
        <f t="shared" si="1"/>
        <v>0.017269253393720256</v>
      </c>
      <c r="H23" s="306">
        <v>716.98</v>
      </c>
      <c r="I23" s="302">
        <v>61.487</v>
      </c>
      <c r="J23" s="303"/>
      <c r="K23" s="302"/>
      <c r="L23" s="304">
        <f t="shared" si="2"/>
        <v>778.467</v>
      </c>
      <c r="M23" s="307">
        <f t="shared" si="3"/>
        <v>0.22059123893498378</v>
      </c>
      <c r="N23" s="301">
        <v>6258.255000000001</v>
      </c>
      <c r="O23" s="302">
        <v>572.435</v>
      </c>
      <c r="P23" s="303"/>
      <c r="Q23" s="302"/>
      <c r="R23" s="304">
        <f t="shared" si="4"/>
        <v>6830.6900000000005</v>
      </c>
      <c r="S23" s="305">
        <f t="shared" si="5"/>
        <v>0.01579310220182552</v>
      </c>
      <c r="T23" s="306">
        <v>4690.644</v>
      </c>
      <c r="U23" s="302">
        <v>832.9539999999998</v>
      </c>
      <c r="V23" s="303">
        <v>96.968</v>
      </c>
      <c r="W23" s="302">
        <v>11.984</v>
      </c>
      <c r="X23" s="304">
        <f t="shared" si="6"/>
        <v>5632.55</v>
      </c>
      <c r="Y23" s="308">
        <f t="shared" si="7"/>
        <v>0.2127171529768932</v>
      </c>
    </row>
    <row r="24" spans="1:25" ht="19.5" customHeight="1">
      <c r="A24" s="339" t="s">
        <v>175</v>
      </c>
      <c r="B24" s="301">
        <v>522.733</v>
      </c>
      <c r="C24" s="302">
        <v>397.27000000000004</v>
      </c>
      <c r="D24" s="303">
        <v>0</v>
      </c>
      <c r="E24" s="302">
        <v>0</v>
      </c>
      <c r="F24" s="304">
        <f t="shared" si="0"/>
        <v>920.0029999999999</v>
      </c>
      <c r="G24" s="305">
        <f t="shared" si="1"/>
        <v>0.016720618960400356</v>
      </c>
      <c r="H24" s="306">
        <v>424.46700000000004</v>
      </c>
      <c r="I24" s="302">
        <v>355.48900000000003</v>
      </c>
      <c r="J24" s="303"/>
      <c r="K24" s="302"/>
      <c r="L24" s="304">
        <f t="shared" si="2"/>
        <v>779.9560000000001</v>
      </c>
      <c r="M24" s="307">
        <f t="shared" si="3"/>
        <v>0.1795575647857055</v>
      </c>
      <c r="N24" s="301">
        <v>3257.5090000000005</v>
      </c>
      <c r="O24" s="302">
        <v>2400.42</v>
      </c>
      <c r="P24" s="303"/>
      <c r="Q24" s="302"/>
      <c r="R24" s="304">
        <f t="shared" si="4"/>
        <v>5657.929</v>
      </c>
      <c r="S24" s="305">
        <f t="shared" si="5"/>
        <v>0.013081584868830596</v>
      </c>
      <c r="T24" s="306">
        <v>3181.4699999999993</v>
      </c>
      <c r="U24" s="302">
        <v>1986.1720000000003</v>
      </c>
      <c r="V24" s="303"/>
      <c r="W24" s="302"/>
      <c r="X24" s="304">
        <f t="shared" si="6"/>
        <v>5167.642</v>
      </c>
      <c r="Y24" s="308">
        <f t="shared" si="7"/>
        <v>0.09487634785846244</v>
      </c>
    </row>
    <row r="25" spans="1:25" ht="19.5" customHeight="1">
      <c r="A25" s="339" t="s">
        <v>220</v>
      </c>
      <c r="B25" s="301">
        <v>373.151</v>
      </c>
      <c r="C25" s="302">
        <v>349.996</v>
      </c>
      <c r="D25" s="303">
        <v>0</v>
      </c>
      <c r="E25" s="302">
        <v>0</v>
      </c>
      <c r="F25" s="304">
        <f>SUM(B25:E25)</f>
        <v>723.1469999999999</v>
      </c>
      <c r="G25" s="305">
        <f>F25/$F$9</f>
        <v>0.013142854359558215</v>
      </c>
      <c r="H25" s="306">
        <v>328.879</v>
      </c>
      <c r="I25" s="302">
        <v>363.477</v>
      </c>
      <c r="J25" s="303"/>
      <c r="K25" s="302"/>
      <c r="L25" s="304">
        <f>SUM(H25:K25)</f>
        <v>692.356</v>
      </c>
      <c r="M25" s="307">
        <f>IF(ISERROR(F25/L25-1),"         /0",(F25/L25-1))</f>
        <v>0.04447278567673263</v>
      </c>
      <c r="N25" s="301">
        <v>2446.638</v>
      </c>
      <c r="O25" s="302">
        <v>2703.196</v>
      </c>
      <c r="P25" s="303"/>
      <c r="Q25" s="302"/>
      <c r="R25" s="304">
        <f>SUM(N25:Q25)</f>
        <v>5149.834</v>
      </c>
      <c r="S25" s="305">
        <f>R25/$R$9</f>
        <v>0.011906828546521057</v>
      </c>
      <c r="T25" s="306">
        <v>2402.0449999999996</v>
      </c>
      <c r="U25" s="302">
        <v>2681.2169999999996</v>
      </c>
      <c r="V25" s="303"/>
      <c r="W25" s="302"/>
      <c r="X25" s="304">
        <f>SUM(T25:W25)</f>
        <v>5083.261999999999</v>
      </c>
      <c r="Y25" s="308">
        <f>IF(ISERROR(R25/X25-1),"         /0",IF(R25/X25&gt;5,"  *  ",(R25/X25-1)))</f>
        <v>0.013096314925337582</v>
      </c>
    </row>
    <row r="26" spans="1:25" ht="19.5" customHeight="1">
      <c r="A26" s="339" t="s">
        <v>184</v>
      </c>
      <c r="B26" s="301">
        <v>359.50399999999996</v>
      </c>
      <c r="C26" s="302">
        <v>323.697</v>
      </c>
      <c r="D26" s="303">
        <v>0</v>
      </c>
      <c r="E26" s="302">
        <v>0</v>
      </c>
      <c r="F26" s="304">
        <f>SUM(B26:E26)</f>
        <v>683.201</v>
      </c>
      <c r="G26" s="305">
        <f>F26/$F$9</f>
        <v>0.012416854721522088</v>
      </c>
      <c r="H26" s="306">
        <v>472.811</v>
      </c>
      <c r="I26" s="302">
        <v>298.227</v>
      </c>
      <c r="J26" s="303"/>
      <c r="K26" s="302"/>
      <c r="L26" s="304">
        <f>SUM(H26:K26)</f>
        <v>771.038</v>
      </c>
      <c r="M26" s="307">
        <f>IF(ISERROR(F26/L26-1),"         /0",(F26/L26-1))</f>
        <v>-0.11392045528235961</v>
      </c>
      <c r="N26" s="301">
        <v>2984.7520000000004</v>
      </c>
      <c r="O26" s="302">
        <v>2633.373</v>
      </c>
      <c r="P26" s="303"/>
      <c r="Q26" s="302"/>
      <c r="R26" s="304">
        <f>SUM(N26:Q26)</f>
        <v>5618.125</v>
      </c>
      <c r="S26" s="305">
        <f>R26/$R$9</f>
        <v>0.012989554833791462</v>
      </c>
      <c r="T26" s="306">
        <v>3434.2380000000003</v>
      </c>
      <c r="U26" s="302">
        <v>4998.067</v>
      </c>
      <c r="V26" s="303"/>
      <c r="W26" s="302"/>
      <c r="X26" s="304">
        <f>SUM(T26:W26)</f>
        <v>8432.305</v>
      </c>
      <c r="Y26" s="308">
        <f>IF(ISERROR(R26/X26-1),"         /0",IF(R26/X26&gt;5,"  *  ",(R26/X26-1)))</f>
        <v>-0.3337379281228561</v>
      </c>
    </row>
    <row r="27" spans="1:25" ht="19.5" customHeight="1">
      <c r="A27" s="339" t="s">
        <v>187</v>
      </c>
      <c r="B27" s="301">
        <v>212.171</v>
      </c>
      <c r="C27" s="302">
        <v>420.95899999999995</v>
      </c>
      <c r="D27" s="303">
        <v>0</v>
      </c>
      <c r="E27" s="302">
        <v>0</v>
      </c>
      <c r="F27" s="304">
        <f>SUM(B27:E27)</f>
        <v>633.1299999999999</v>
      </c>
      <c r="G27" s="305">
        <f>F27/$F$9</f>
        <v>0.01150683800204812</v>
      </c>
      <c r="H27" s="306">
        <v>199.157</v>
      </c>
      <c r="I27" s="302">
        <v>399.487</v>
      </c>
      <c r="J27" s="303"/>
      <c r="K27" s="302"/>
      <c r="L27" s="304">
        <f>SUM(H27:K27)</f>
        <v>598.644</v>
      </c>
      <c r="M27" s="307">
        <f>IF(ISERROR(F27/L27-1),"         /0",(F27/L27-1))</f>
        <v>0.05760685816612199</v>
      </c>
      <c r="N27" s="301">
        <v>1576.9719999999998</v>
      </c>
      <c r="O27" s="302">
        <v>2912.05</v>
      </c>
      <c r="P27" s="303"/>
      <c r="Q27" s="302"/>
      <c r="R27" s="304">
        <f>SUM(N27:Q27)</f>
        <v>4489.022</v>
      </c>
      <c r="S27" s="305">
        <f>R27/$R$9</f>
        <v>0.01037897829241895</v>
      </c>
      <c r="T27" s="306">
        <v>1614.8550000000005</v>
      </c>
      <c r="U27" s="302">
        <v>3215.7170000000006</v>
      </c>
      <c r="V27" s="303"/>
      <c r="W27" s="302"/>
      <c r="X27" s="304">
        <f>SUM(T27:W27)</f>
        <v>4830.572000000001</v>
      </c>
      <c r="Y27" s="308">
        <f>IF(ISERROR(R27/X27-1),"         /0",IF(R27/X27&gt;5,"  *  ",(R27/X27-1)))</f>
        <v>-0.07070591226049439</v>
      </c>
    </row>
    <row r="28" spans="1:25" ht="19.5" customHeight="1">
      <c r="A28" s="339" t="s">
        <v>188</v>
      </c>
      <c r="B28" s="301">
        <v>311.21500000000003</v>
      </c>
      <c r="C28" s="302">
        <v>295.025</v>
      </c>
      <c r="D28" s="303">
        <v>0</v>
      </c>
      <c r="E28" s="302">
        <v>0</v>
      </c>
      <c r="F28" s="304">
        <f>SUM(B28:E28)</f>
        <v>606.24</v>
      </c>
      <c r="G28" s="305">
        <f>F28/$F$9</f>
        <v>0.011018124982802352</v>
      </c>
      <c r="H28" s="306">
        <v>2.136</v>
      </c>
      <c r="I28" s="302">
        <v>3.019</v>
      </c>
      <c r="J28" s="303"/>
      <c r="K28" s="302"/>
      <c r="L28" s="304">
        <f>SUM(H28:K28)</f>
        <v>5.155</v>
      </c>
      <c r="M28" s="307" t="s">
        <v>45</v>
      </c>
      <c r="N28" s="301">
        <v>2019.303</v>
      </c>
      <c r="O28" s="302">
        <v>1900.7290000000003</v>
      </c>
      <c r="P28" s="303"/>
      <c r="Q28" s="302"/>
      <c r="R28" s="304">
        <f>SUM(N28:Q28)</f>
        <v>3920.032</v>
      </c>
      <c r="S28" s="305">
        <f>R28/$R$9</f>
        <v>0.009063427854349488</v>
      </c>
      <c r="T28" s="306">
        <v>400.14799999999997</v>
      </c>
      <c r="U28" s="302">
        <v>304.138</v>
      </c>
      <c r="V28" s="303">
        <v>6.735</v>
      </c>
      <c r="W28" s="302">
        <v>22.814</v>
      </c>
      <c r="X28" s="304">
        <f>SUM(T28:W28)</f>
        <v>733.8349999999999</v>
      </c>
      <c r="Y28" s="308" t="str">
        <f>IF(ISERROR(R28/X28-1),"         /0",IF(R28/X28&gt;5,"  *  ",(R28/X28-1)))</f>
        <v>  *  </v>
      </c>
    </row>
    <row r="29" spans="1:25" ht="19.5" customHeight="1">
      <c r="A29" s="339" t="s">
        <v>208</v>
      </c>
      <c r="B29" s="301">
        <v>0</v>
      </c>
      <c r="C29" s="302">
        <v>0</v>
      </c>
      <c r="D29" s="303">
        <v>565.241</v>
      </c>
      <c r="E29" s="302">
        <v>27.455</v>
      </c>
      <c r="F29" s="304">
        <f>SUM(B29:E29)</f>
        <v>592.696</v>
      </c>
      <c r="G29" s="305">
        <f>F29/$F$9</f>
        <v>0.010771969195049854</v>
      </c>
      <c r="H29" s="306">
        <v>0</v>
      </c>
      <c r="I29" s="302">
        <v>0</v>
      </c>
      <c r="J29" s="303">
        <v>445.526</v>
      </c>
      <c r="K29" s="302">
        <v>70.985</v>
      </c>
      <c r="L29" s="304">
        <f>SUM(H29:K29)</f>
        <v>516.511</v>
      </c>
      <c r="M29" s="307">
        <f>IF(ISERROR(F29/L29-1),"         /0",(F29/L29-1))</f>
        <v>0.14749927881497205</v>
      </c>
      <c r="N29" s="301">
        <v>0.3</v>
      </c>
      <c r="O29" s="302">
        <v>0</v>
      </c>
      <c r="P29" s="303">
        <v>3186.5969999999998</v>
      </c>
      <c r="Q29" s="302">
        <v>262.50499999999994</v>
      </c>
      <c r="R29" s="304">
        <f>SUM(N29:Q29)</f>
        <v>3449.402</v>
      </c>
      <c r="S29" s="305">
        <f>R29/$R$9</f>
        <v>0.007975293611799298</v>
      </c>
      <c r="T29" s="306">
        <v>0.28</v>
      </c>
      <c r="U29" s="302">
        <v>1.5</v>
      </c>
      <c r="V29" s="303">
        <v>1921.6380000000001</v>
      </c>
      <c r="W29" s="302">
        <v>570.8140000000001</v>
      </c>
      <c r="X29" s="304">
        <f>SUM(T29:W29)</f>
        <v>2494.232</v>
      </c>
      <c r="Y29" s="308">
        <f>IF(ISERROR(R29/X29-1),"         /0",IF(R29/X29&gt;5,"  *  ",(R29/X29-1)))</f>
        <v>0.3829515458064847</v>
      </c>
    </row>
    <row r="30" spans="1:25" ht="19.5" customHeight="1">
      <c r="A30" s="339" t="s">
        <v>191</v>
      </c>
      <c r="B30" s="301">
        <v>32.155</v>
      </c>
      <c r="C30" s="302">
        <v>17.766000000000002</v>
      </c>
      <c r="D30" s="303">
        <v>335.95</v>
      </c>
      <c r="E30" s="302">
        <v>157.798</v>
      </c>
      <c r="F30" s="304">
        <f t="shared" si="0"/>
        <v>543.669</v>
      </c>
      <c r="G30" s="305">
        <f t="shared" si="1"/>
        <v>0.009880926681306367</v>
      </c>
      <c r="H30" s="306">
        <v>111.068</v>
      </c>
      <c r="I30" s="302">
        <v>47.759</v>
      </c>
      <c r="J30" s="303"/>
      <c r="K30" s="302"/>
      <c r="L30" s="304">
        <f t="shared" si="2"/>
        <v>158.827</v>
      </c>
      <c r="M30" s="307">
        <f t="shared" si="3"/>
        <v>2.423026311647264</v>
      </c>
      <c r="N30" s="301">
        <v>258.74199999999996</v>
      </c>
      <c r="O30" s="302">
        <v>120.987</v>
      </c>
      <c r="P30" s="303">
        <v>335.95</v>
      </c>
      <c r="Q30" s="302">
        <v>157.798</v>
      </c>
      <c r="R30" s="304">
        <f t="shared" si="4"/>
        <v>873.4769999999999</v>
      </c>
      <c r="S30" s="305">
        <f t="shared" si="5"/>
        <v>0.00201954876182991</v>
      </c>
      <c r="T30" s="306">
        <v>826.1739999999999</v>
      </c>
      <c r="U30" s="302">
        <v>443.114</v>
      </c>
      <c r="V30" s="303">
        <v>0.025</v>
      </c>
      <c r="W30" s="302"/>
      <c r="X30" s="304">
        <f t="shared" si="6"/>
        <v>1269.3129999999999</v>
      </c>
      <c r="Y30" s="308">
        <f t="shared" si="7"/>
        <v>-0.31185058374096863</v>
      </c>
    </row>
    <row r="31" spans="1:25" ht="19.5" customHeight="1">
      <c r="A31" s="339" t="s">
        <v>164</v>
      </c>
      <c r="B31" s="301">
        <v>411.078</v>
      </c>
      <c r="C31" s="302">
        <v>124.86899999999999</v>
      </c>
      <c r="D31" s="303">
        <v>0</v>
      </c>
      <c r="E31" s="302">
        <v>0</v>
      </c>
      <c r="F31" s="304">
        <f t="shared" si="0"/>
        <v>535.947</v>
      </c>
      <c r="G31" s="305">
        <f t="shared" si="1"/>
        <v>0.009740582987196445</v>
      </c>
      <c r="H31" s="306">
        <v>448.45500000000004</v>
      </c>
      <c r="I31" s="302">
        <v>132.07299999999998</v>
      </c>
      <c r="J31" s="303"/>
      <c r="K31" s="302"/>
      <c r="L31" s="304">
        <f t="shared" si="2"/>
        <v>580.528</v>
      </c>
      <c r="M31" s="307">
        <f t="shared" si="3"/>
        <v>-0.07679388418818733</v>
      </c>
      <c r="N31" s="301">
        <v>3199.3749999999995</v>
      </c>
      <c r="O31" s="302">
        <v>1011.488</v>
      </c>
      <c r="P31" s="303">
        <v>0</v>
      </c>
      <c r="Q31" s="302">
        <v>0</v>
      </c>
      <c r="R31" s="304">
        <f t="shared" si="4"/>
        <v>4210.862999999999</v>
      </c>
      <c r="S31" s="305">
        <f t="shared" si="5"/>
        <v>0.00973585241269705</v>
      </c>
      <c r="T31" s="306">
        <v>3514.9629999999993</v>
      </c>
      <c r="U31" s="302">
        <v>1092.0979999999995</v>
      </c>
      <c r="V31" s="303"/>
      <c r="W31" s="302"/>
      <c r="X31" s="304">
        <f t="shared" si="6"/>
        <v>4607.060999999999</v>
      </c>
      <c r="Y31" s="308">
        <f t="shared" si="7"/>
        <v>-0.08599799308062117</v>
      </c>
    </row>
    <row r="32" spans="1:25" ht="19.5" customHeight="1">
      <c r="A32" s="339" t="s">
        <v>221</v>
      </c>
      <c r="B32" s="301">
        <v>179.981</v>
      </c>
      <c r="C32" s="302">
        <v>314.953</v>
      </c>
      <c r="D32" s="303">
        <v>31.116</v>
      </c>
      <c r="E32" s="302">
        <v>0</v>
      </c>
      <c r="F32" s="304">
        <f>SUM(B32:E32)</f>
        <v>526.05</v>
      </c>
      <c r="G32" s="305">
        <f>F32/$F$9</f>
        <v>0.009560709697814689</v>
      </c>
      <c r="H32" s="306">
        <v>189.247</v>
      </c>
      <c r="I32" s="302">
        <v>176.343</v>
      </c>
      <c r="J32" s="303"/>
      <c r="K32" s="302"/>
      <c r="L32" s="304">
        <f>SUM(H32:K32)</f>
        <v>365.59000000000003</v>
      </c>
      <c r="M32" s="307">
        <f aca="true" t="shared" si="8" ref="M32:M38">IF(ISERROR(F32/L32-1),"         /0",(F32/L32-1))</f>
        <v>0.43890697229136433</v>
      </c>
      <c r="N32" s="301">
        <v>1477.3200000000002</v>
      </c>
      <c r="O32" s="302">
        <v>2294.08</v>
      </c>
      <c r="P32" s="303">
        <v>258.812</v>
      </c>
      <c r="Q32" s="302"/>
      <c r="R32" s="304">
        <f>SUM(N32:Q32)</f>
        <v>4030.212</v>
      </c>
      <c r="S32" s="305">
        <f>R32/$R$9</f>
        <v>0.009318172836276223</v>
      </c>
      <c r="T32" s="306">
        <v>1659.241</v>
      </c>
      <c r="U32" s="302">
        <v>1452.852</v>
      </c>
      <c r="V32" s="303"/>
      <c r="W32" s="302"/>
      <c r="X32" s="304">
        <f>SUM(T32:W32)</f>
        <v>3112.093</v>
      </c>
      <c r="Y32" s="308">
        <f>IF(ISERROR(R32/X32-1),"         /0",IF(R32/X32&gt;5,"  *  ",(R32/X32-1)))</f>
        <v>0.2950165692349169</v>
      </c>
    </row>
    <row r="33" spans="1:25" ht="19.5" customHeight="1">
      <c r="A33" s="339" t="s">
        <v>222</v>
      </c>
      <c r="B33" s="301">
        <v>0</v>
      </c>
      <c r="C33" s="302">
        <v>0</v>
      </c>
      <c r="D33" s="303">
        <v>252.137</v>
      </c>
      <c r="E33" s="302">
        <v>192.017</v>
      </c>
      <c r="F33" s="304">
        <f aca="true" t="shared" si="9" ref="F33:F38">SUM(B33:E33)</f>
        <v>444.154</v>
      </c>
      <c r="G33" s="305">
        <f aca="true" t="shared" si="10" ref="G33:G38">F33/$F$9</f>
        <v>0.008072288670512661</v>
      </c>
      <c r="H33" s="306"/>
      <c r="I33" s="302"/>
      <c r="J33" s="303">
        <v>94.271</v>
      </c>
      <c r="K33" s="302">
        <v>39.029</v>
      </c>
      <c r="L33" s="304">
        <f aca="true" t="shared" si="11" ref="L33:L38">SUM(H33:K33)</f>
        <v>133.3</v>
      </c>
      <c r="M33" s="307">
        <f t="shared" si="8"/>
        <v>2.3319879969992496</v>
      </c>
      <c r="N33" s="301"/>
      <c r="O33" s="302"/>
      <c r="P33" s="303">
        <v>2507.44</v>
      </c>
      <c r="Q33" s="302">
        <v>1770.539</v>
      </c>
      <c r="R33" s="304">
        <f aca="true" t="shared" si="12" ref="R33:R38">SUM(N33:Q33)</f>
        <v>4277.979</v>
      </c>
      <c r="S33" s="305">
        <f aca="true" t="shared" si="13" ref="S33:S38">R33/$R$9</f>
        <v>0.009891029978561953</v>
      </c>
      <c r="T33" s="306"/>
      <c r="U33" s="302"/>
      <c r="V33" s="303">
        <v>242.474</v>
      </c>
      <c r="W33" s="302">
        <v>138.122</v>
      </c>
      <c r="X33" s="304">
        <f aca="true" t="shared" si="14" ref="X33:X38">SUM(T33:W33)</f>
        <v>380.596</v>
      </c>
      <c r="Y33" s="308" t="str">
        <f aca="true" t="shared" si="15" ref="Y33:Y38">IF(ISERROR(R33/X33-1),"         /0",IF(R33/X33&gt;5,"  *  ",(R33/X33-1)))</f>
        <v>  *  </v>
      </c>
    </row>
    <row r="34" spans="1:25" ht="19.5" customHeight="1">
      <c r="A34" s="339" t="s">
        <v>181</v>
      </c>
      <c r="B34" s="301">
        <v>167.641</v>
      </c>
      <c r="C34" s="302">
        <v>261.615</v>
      </c>
      <c r="D34" s="303">
        <v>0.3</v>
      </c>
      <c r="E34" s="302">
        <v>0.3</v>
      </c>
      <c r="F34" s="304">
        <f t="shared" si="9"/>
        <v>429.856</v>
      </c>
      <c r="G34" s="305">
        <f t="shared" si="10"/>
        <v>0.007812429289732595</v>
      </c>
      <c r="H34" s="306">
        <v>111.321</v>
      </c>
      <c r="I34" s="302">
        <v>195.053</v>
      </c>
      <c r="J34" s="303"/>
      <c r="K34" s="302"/>
      <c r="L34" s="304">
        <f t="shared" si="11"/>
        <v>306.374</v>
      </c>
      <c r="M34" s="307">
        <f t="shared" si="8"/>
        <v>0.4030433391867454</v>
      </c>
      <c r="N34" s="301">
        <v>1231.2640000000001</v>
      </c>
      <c r="O34" s="302">
        <v>2133.7190000000005</v>
      </c>
      <c r="P34" s="303">
        <v>0.6</v>
      </c>
      <c r="Q34" s="302">
        <v>0.6</v>
      </c>
      <c r="R34" s="304">
        <f t="shared" si="12"/>
        <v>3366.1830000000004</v>
      </c>
      <c r="S34" s="305">
        <f t="shared" si="13"/>
        <v>0.007782884620594353</v>
      </c>
      <c r="T34" s="306">
        <v>1047.975</v>
      </c>
      <c r="U34" s="302">
        <v>1769.116</v>
      </c>
      <c r="V34" s="303"/>
      <c r="W34" s="302"/>
      <c r="X34" s="304">
        <f t="shared" si="14"/>
        <v>2817.091</v>
      </c>
      <c r="Y34" s="308">
        <f t="shared" si="15"/>
        <v>0.19491454127679964</v>
      </c>
    </row>
    <row r="35" spans="1:25" ht="19.5" customHeight="1">
      <c r="A35" s="339" t="s">
        <v>198</v>
      </c>
      <c r="B35" s="301">
        <v>18.154</v>
      </c>
      <c r="C35" s="302">
        <v>381.231</v>
      </c>
      <c r="D35" s="303">
        <v>0</v>
      </c>
      <c r="E35" s="302">
        <v>0</v>
      </c>
      <c r="F35" s="304">
        <f t="shared" si="9"/>
        <v>399.385</v>
      </c>
      <c r="G35" s="305">
        <f t="shared" si="10"/>
        <v>0.0072586332908691565</v>
      </c>
      <c r="H35" s="306">
        <v>77.675</v>
      </c>
      <c r="I35" s="302">
        <v>361.69</v>
      </c>
      <c r="J35" s="303"/>
      <c r="K35" s="302"/>
      <c r="L35" s="304">
        <f t="shared" si="11"/>
        <v>439.365</v>
      </c>
      <c r="M35" s="307">
        <f t="shared" si="8"/>
        <v>-0.0909949586334825</v>
      </c>
      <c r="N35" s="301">
        <v>292.66499999999996</v>
      </c>
      <c r="O35" s="302">
        <v>2529.133</v>
      </c>
      <c r="P35" s="303"/>
      <c r="Q35" s="302"/>
      <c r="R35" s="304">
        <f t="shared" si="12"/>
        <v>2821.798</v>
      </c>
      <c r="S35" s="305">
        <f t="shared" si="13"/>
        <v>0.006524222912605732</v>
      </c>
      <c r="T35" s="306">
        <v>600.434</v>
      </c>
      <c r="U35" s="302">
        <v>2304.6569999999997</v>
      </c>
      <c r="V35" s="303"/>
      <c r="W35" s="302"/>
      <c r="X35" s="304">
        <f t="shared" si="14"/>
        <v>2905.0909999999994</v>
      </c>
      <c r="Y35" s="308">
        <f t="shared" si="15"/>
        <v>-0.028671391016666825</v>
      </c>
    </row>
    <row r="36" spans="1:25" ht="19.5" customHeight="1">
      <c r="A36" s="339" t="s">
        <v>201</v>
      </c>
      <c r="B36" s="301">
        <v>44.691</v>
      </c>
      <c r="C36" s="302">
        <v>77.19</v>
      </c>
      <c r="D36" s="303">
        <v>137.78</v>
      </c>
      <c r="E36" s="302">
        <v>80.629</v>
      </c>
      <c r="F36" s="304">
        <f t="shared" si="9"/>
        <v>340.29</v>
      </c>
      <c r="G36" s="305">
        <f t="shared" si="10"/>
        <v>0.0061846096437018555</v>
      </c>
      <c r="H36" s="306">
        <v>96.958</v>
      </c>
      <c r="I36" s="302">
        <v>122.901</v>
      </c>
      <c r="J36" s="303"/>
      <c r="K36" s="302"/>
      <c r="L36" s="304">
        <f t="shared" si="11"/>
        <v>219.85899999999998</v>
      </c>
      <c r="M36" s="307">
        <f t="shared" si="8"/>
        <v>0.547764703741944</v>
      </c>
      <c r="N36" s="301">
        <v>297.123</v>
      </c>
      <c r="O36" s="302">
        <v>676.875</v>
      </c>
      <c r="P36" s="303">
        <v>1676.879</v>
      </c>
      <c r="Q36" s="302">
        <v>884.6510000000001</v>
      </c>
      <c r="R36" s="304">
        <f t="shared" si="12"/>
        <v>3535.5280000000002</v>
      </c>
      <c r="S36" s="305">
        <f t="shared" si="13"/>
        <v>0.008174423819762832</v>
      </c>
      <c r="T36" s="306">
        <v>818.8359999999999</v>
      </c>
      <c r="U36" s="302">
        <v>816.8960000000001</v>
      </c>
      <c r="V36" s="303"/>
      <c r="W36" s="302"/>
      <c r="X36" s="304">
        <f t="shared" si="14"/>
        <v>1635.732</v>
      </c>
      <c r="Y36" s="308">
        <f t="shared" si="15"/>
        <v>1.1614347582611333</v>
      </c>
    </row>
    <row r="37" spans="1:25" ht="19.5" customHeight="1">
      <c r="A37" s="339" t="s">
        <v>223</v>
      </c>
      <c r="B37" s="301">
        <v>183.753</v>
      </c>
      <c r="C37" s="302">
        <v>125.804</v>
      </c>
      <c r="D37" s="303">
        <v>0</v>
      </c>
      <c r="E37" s="302">
        <v>0</v>
      </c>
      <c r="F37" s="304">
        <f t="shared" si="9"/>
        <v>309.557</v>
      </c>
      <c r="G37" s="305">
        <f t="shared" si="10"/>
        <v>0.0056260519188792366</v>
      </c>
      <c r="H37" s="306">
        <v>748.558</v>
      </c>
      <c r="I37" s="302">
        <v>409.011</v>
      </c>
      <c r="J37" s="303"/>
      <c r="K37" s="302"/>
      <c r="L37" s="304">
        <f t="shared" si="11"/>
        <v>1157.569</v>
      </c>
      <c r="M37" s="307">
        <f t="shared" si="8"/>
        <v>-0.73258008809842</v>
      </c>
      <c r="N37" s="301">
        <v>3014.2780000000007</v>
      </c>
      <c r="O37" s="302">
        <v>1970.057</v>
      </c>
      <c r="P37" s="303"/>
      <c r="Q37" s="302"/>
      <c r="R37" s="304">
        <f t="shared" si="12"/>
        <v>4984.335000000001</v>
      </c>
      <c r="S37" s="305">
        <f t="shared" si="13"/>
        <v>0.011524181607295313</v>
      </c>
      <c r="T37" s="306">
        <v>5371.557</v>
      </c>
      <c r="U37" s="302">
        <v>3128.499</v>
      </c>
      <c r="V37" s="303"/>
      <c r="W37" s="302"/>
      <c r="X37" s="304">
        <f t="shared" si="14"/>
        <v>8500.056</v>
      </c>
      <c r="Y37" s="308">
        <f t="shared" si="15"/>
        <v>-0.4136115103241672</v>
      </c>
    </row>
    <row r="38" spans="1:25" ht="19.5" customHeight="1">
      <c r="A38" s="339" t="s">
        <v>177</v>
      </c>
      <c r="B38" s="301">
        <v>190.60500000000002</v>
      </c>
      <c r="C38" s="302">
        <v>100.507</v>
      </c>
      <c r="D38" s="303">
        <v>0</v>
      </c>
      <c r="E38" s="302">
        <v>0</v>
      </c>
      <c r="F38" s="304">
        <f t="shared" si="9"/>
        <v>291.112</v>
      </c>
      <c r="G38" s="305">
        <f t="shared" si="10"/>
        <v>0.005290822776447544</v>
      </c>
      <c r="H38" s="306">
        <v>93.947</v>
      </c>
      <c r="I38" s="302">
        <v>61.723</v>
      </c>
      <c r="J38" s="303"/>
      <c r="K38" s="302"/>
      <c r="L38" s="304">
        <f t="shared" si="11"/>
        <v>155.67000000000002</v>
      </c>
      <c r="M38" s="307">
        <f t="shared" si="8"/>
        <v>0.8700584569923555</v>
      </c>
      <c r="N38" s="301">
        <v>1187.698</v>
      </c>
      <c r="O38" s="302">
        <v>957.653</v>
      </c>
      <c r="P38" s="303"/>
      <c r="Q38" s="302"/>
      <c r="R38" s="304">
        <f t="shared" si="12"/>
        <v>2145.351</v>
      </c>
      <c r="S38" s="305">
        <f t="shared" si="13"/>
        <v>0.00496022328663555</v>
      </c>
      <c r="T38" s="306">
        <v>190.73100000000002</v>
      </c>
      <c r="U38" s="302">
        <v>156.629</v>
      </c>
      <c r="V38" s="303">
        <v>12.6</v>
      </c>
      <c r="W38" s="302">
        <v>4.35</v>
      </c>
      <c r="X38" s="304">
        <f t="shared" si="14"/>
        <v>364.31000000000006</v>
      </c>
      <c r="Y38" s="308" t="str">
        <f t="shared" si="15"/>
        <v>  *  </v>
      </c>
    </row>
    <row r="39" spans="1:25" ht="19.5" customHeight="1">
      <c r="A39" s="339" t="s">
        <v>199</v>
      </c>
      <c r="B39" s="301">
        <v>9.115</v>
      </c>
      <c r="C39" s="302">
        <v>266.918</v>
      </c>
      <c r="D39" s="303">
        <v>0</v>
      </c>
      <c r="E39" s="302">
        <v>0</v>
      </c>
      <c r="F39" s="304">
        <f aca="true" t="shared" si="16" ref="F39:F45">SUM(B39:E39)</f>
        <v>276.033</v>
      </c>
      <c r="G39" s="305">
        <f aca="true" t="shared" si="17" ref="G39:G45">F39/$F$9</f>
        <v>0.00501676909042274</v>
      </c>
      <c r="H39" s="306">
        <v>12.095</v>
      </c>
      <c r="I39" s="302">
        <v>229.434</v>
      </c>
      <c r="J39" s="303"/>
      <c r="K39" s="302"/>
      <c r="L39" s="304">
        <f aca="true" t="shared" si="18" ref="L39:L45">SUM(H39:K39)</f>
        <v>241.529</v>
      </c>
      <c r="M39" s="307">
        <f aca="true" t="shared" si="19" ref="M39:M45">IF(ISERROR(F39/L39-1),"         /0",(F39/L39-1))</f>
        <v>0.1428565513872042</v>
      </c>
      <c r="N39" s="301">
        <v>226.67400000000004</v>
      </c>
      <c r="O39" s="302">
        <v>1847.971</v>
      </c>
      <c r="P39" s="303"/>
      <c r="Q39" s="302"/>
      <c r="R39" s="304">
        <f aca="true" t="shared" si="20" ref="R39:R45">SUM(N39:Q39)</f>
        <v>2074.645</v>
      </c>
      <c r="S39" s="305">
        <f aca="true" t="shared" si="21" ref="S39:S45">R39/$R$9</f>
        <v>0.004796745353325404</v>
      </c>
      <c r="T39" s="306">
        <v>111.411</v>
      </c>
      <c r="U39" s="302">
        <v>1714.3039999999999</v>
      </c>
      <c r="V39" s="303"/>
      <c r="W39" s="302"/>
      <c r="X39" s="304">
        <f aca="true" t="shared" si="22" ref="X39:X45">SUM(T39:W39)</f>
        <v>1825.715</v>
      </c>
      <c r="Y39" s="308">
        <f aca="true" t="shared" si="23" ref="Y39:Y45">IF(ISERROR(R39/X39-1),"         /0",IF(R39/X39&gt;5,"  *  ",(R39/X39-1)))</f>
        <v>0.13634658202402905</v>
      </c>
    </row>
    <row r="40" spans="1:25" ht="19.5" customHeight="1">
      <c r="A40" s="339" t="s">
        <v>196</v>
      </c>
      <c r="B40" s="301">
        <v>88.692</v>
      </c>
      <c r="C40" s="302">
        <v>164.195</v>
      </c>
      <c r="D40" s="303">
        <v>0</v>
      </c>
      <c r="E40" s="302">
        <v>0</v>
      </c>
      <c r="F40" s="304">
        <f>SUM(B40:E40)</f>
        <v>252.887</v>
      </c>
      <c r="G40" s="305">
        <f>F40/$F$9</f>
        <v>0.004596101498624206</v>
      </c>
      <c r="H40" s="306">
        <v>43.445</v>
      </c>
      <c r="I40" s="302">
        <v>109.391</v>
      </c>
      <c r="J40" s="303"/>
      <c r="K40" s="302"/>
      <c r="L40" s="304">
        <f>SUM(H40:K40)</f>
        <v>152.836</v>
      </c>
      <c r="M40" s="307">
        <f>IF(ISERROR(F40/L40-1),"         /0",(F40/L40-1))</f>
        <v>0.6546297992619539</v>
      </c>
      <c r="N40" s="301">
        <v>783.891</v>
      </c>
      <c r="O40" s="302">
        <v>1168.6280000000002</v>
      </c>
      <c r="P40" s="303"/>
      <c r="Q40" s="302"/>
      <c r="R40" s="304">
        <f>SUM(N40:Q40)</f>
        <v>1952.5190000000002</v>
      </c>
      <c r="S40" s="305">
        <f>R40/$R$9</f>
        <v>0.004514380262902601</v>
      </c>
      <c r="T40" s="306">
        <v>80.981</v>
      </c>
      <c r="U40" s="302">
        <v>156.434</v>
      </c>
      <c r="V40" s="303"/>
      <c r="W40" s="302"/>
      <c r="X40" s="304">
        <f>SUM(T40:W40)</f>
        <v>237.415</v>
      </c>
      <c r="Y40" s="308" t="str">
        <f>IF(ISERROR(R40/X40-1),"         /0",IF(R40/X40&gt;5,"  *  ",(R40/X40-1)))</f>
        <v>  *  </v>
      </c>
    </row>
    <row r="41" spans="1:25" ht="19.5" customHeight="1">
      <c r="A41" s="339" t="s">
        <v>202</v>
      </c>
      <c r="B41" s="301">
        <v>23.221</v>
      </c>
      <c r="C41" s="302">
        <v>125.87599999999999</v>
      </c>
      <c r="D41" s="303">
        <v>0</v>
      </c>
      <c r="E41" s="302">
        <v>0</v>
      </c>
      <c r="F41" s="304">
        <f t="shared" si="16"/>
        <v>149.09699999999998</v>
      </c>
      <c r="G41" s="305">
        <f t="shared" si="17"/>
        <v>0.002709767386778969</v>
      </c>
      <c r="H41" s="306">
        <v>109.078</v>
      </c>
      <c r="I41" s="302">
        <v>128.44400000000002</v>
      </c>
      <c r="J41" s="303"/>
      <c r="K41" s="302"/>
      <c r="L41" s="304">
        <f t="shared" si="18"/>
        <v>237.52200000000002</v>
      </c>
      <c r="M41" s="307">
        <f t="shared" si="19"/>
        <v>-0.37228130446863883</v>
      </c>
      <c r="N41" s="301">
        <v>678.837</v>
      </c>
      <c r="O41" s="302">
        <v>920.387</v>
      </c>
      <c r="P41" s="303"/>
      <c r="Q41" s="302"/>
      <c r="R41" s="304">
        <f t="shared" si="20"/>
        <v>1599.224</v>
      </c>
      <c r="S41" s="305">
        <f t="shared" si="21"/>
        <v>0.003697533935167928</v>
      </c>
      <c r="T41" s="306">
        <v>870.567</v>
      </c>
      <c r="U41" s="302">
        <v>946.2959999999999</v>
      </c>
      <c r="V41" s="303"/>
      <c r="W41" s="302"/>
      <c r="X41" s="304">
        <f t="shared" si="22"/>
        <v>1816.8629999999998</v>
      </c>
      <c r="Y41" s="308">
        <f t="shared" si="23"/>
        <v>-0.1197883384713101</v>
      </c>
    </row>
    <row r="42" spans="1:25" ht="19.5" customHeight="1">
      <c r="A42" s="339" t="s">
        <v>190</v>
      </c>
      <c r="B42" s="301">
        <v>91.714</v>
      </c>
      <c r="C42" s="302">
        <v>17.182</v>
      </c>
      <c r="D42" s="303">
        <v>0</v>
      </c>
      <c r="E42" s="302">
        <v>0</v>
      </c>
      <c r="F42" s="304">
        <f t="shared" si="16"/>
        <v>108.896</v>
      </c>
      <c r="G42" s="305">
        <f t="shared" si="17"/>
        <v>0.0019791332444695914</v>
      </c>
      <c r="H42" s="306">
        <v>61.278</v>
      </c>
      <c r="I42" s="302">
        <v>10.351</v>
      </c>
      <c r="J42" s="303"/>
      <c r="K42" s="302"/>
      <c r="L42" s="304">
        <f t="shared" si="18"/>
        <v>71.629</v>
      </c>
      <c r="M42" s="307">
        <f t="shared" si="19"/>
        <v>0.5202780996523753</v>
      </c>
      <c r="N42" s="301">
        <v>575.8209999999999</v>
      </c>
      <c r="O42" s="302">
        <v>119.997</v>
      </c>
      <c r="P42" s="303">
        <v>0</v>
      </c>
      <c r="Q42" s="302">
        <v>0</v>
      </c>
      <c r="R42" s="304">
        <f t="shared" si="20"/>
        <v>695.8179999999999</v>
      </c>
      <c r="S42" s="305">
        <f t="shared" si="21"/>
        <v>0.0016087869289734753</v>
      </c>
      <c r="T42" s="306">
        <v>448.44000000000005</v>
      </c>
      <c r="U42" s="302">
        <v>120.99799999999999</v>
      </c>
      <c r="V42" s="303">
        <v>0</v>
      </c>
      <c r="W42" s="302"/>
      <c r="X42" s="304">
        <f t="shared" si="22"/>
        <v>569.4380000000001</v>
      </c>
      <c r="Y42" s="308">
        <f t="shared" si="23"/>
        <v>0.22193812144605696</v>
      </c>
    </row>
    <row r="43" spans="1:25" ht="19.5" customHeight="1">
      <c r="A43" s="339" t="s">
        <v>182</v>
      </c>
      <c r="B43" s="301">
        <v>86.63199999999999</v>
      </c>
      <c r="C43" s="302">
        <v>11.388000000000002</v>
      </c>
      <c r="D43" s="303">
        <v>0</v>
      </c>
      <c r="E43" s="302">
        <v>0</v>
      </c>
      <c r="F43" s="304">
        <f t="shared" si="16"/>
        <v>98.02</v>
      </c>
      <c r="G43" s="305">
        <f t="shared" si="17"/>
        <v>0.0017814670935838721</v>
      </c>
      <c r="H43" s="306">
        <v>50.07299999999999</v>
      </c>
      <c r="I43" s="302">
        <v>3.791</v>
      </c>
      <c r="J43" s="303"/>
      <c r="K43" s="302"/>
      <c r="L43" s="304">
        <f t="shared" si="18"/>
        <v>53.86399999999999</v>
      </c>
      <c r="M43" s="307">
        <f t="shared" si="19"/>
        <v>0.8197683053616518</v>
      </c>
      <c r="N43" s="301">
        <v>633.1599999999997</v>
      </c>
      <c r="O43" s="302">
        <v>79.71000000000001</v>
      </c>
      <c r="P43" s="303"/>
      <c r="Q43" s="302"/>
      <c r="R43" s="304">
        <f t="shared" si="20"/>
        <v>712.8699999999998</v>
      </c>
      <c r="S43" s="305">
        <f t="shared" si="21"/>
        <v>0.0016482125182983498</v>
      </c>
      <c r="T43" s="306">
        <v>556.24</v>
      </c>
      <c r="U43" s="302">
        <v>184.90799999999996</v>
      </c>
      <c r="V43" s="303"/>
      <c r="W43" s="302"/>
      <c r="X43" s="304">
        <f t="shared" si="22"/>
        <v>741.1479999999999</v>
      </c>
      <c r="Y43" s="308">
        <f t="shared" si="23"/>
        <v>-0.0381543227533504</v>
      </c>
    </row>
    <row r="44" spans="1:25" ht="19.5" customHeight="1">
      <c r="A44" s="339" t="s">
        <v>224</v>
      </c>
      <c r="B44" s="301">
        <v>48.155</v>
      </c>
      <c r="C44" s="302">
        <v>0</v>
      </c>
      <c r="D44" s="303">
        <v>48.155</v>
      </c>
      <c r="E44" s="302">
        <v>0</v>
      </c>
      <c r="F44" s="304">
        <f t="shared" si="16"/>
        <v>96.31</v>
      </c>
      <c r="G44" s="305">
        <f t="shared" si="17"/>
        <v>0.0017503886531632599</v>
      </c>
      <c r="H44" s="306"/>
      <c r="I44" s="302"/>
      <c r="J44" s="303"/>
      <c r="K44" s="302"/>
      <c r="L44" s="304">
        <f t="shared" si="18"/>
        <v>0</v>
      </c>
      <c r="M44" s="307" t="str">
        <f t="shared" si="19"/>
        <v>         /0</v>
      </c>
      <c r="N44" s="301">
        <v>48.155</v>
      </c>
      <c r="O44" s="302">
        <v>0</v>
      </c>
      <c r="P44" s="303">
        <v>48.155</v>
      </c>
      <c r="Q44" s="302"/>
      <c r="R44" s="304">
        <f t="shared" si="20"/>
        <v>96.31</v>
      </c>
      <c r="S44" s="305">
        <f t="shared" si="21"/>
        <v>0.0002226764313792334</v>
      </c>
      <c r="T44" s="306"/>
      <c r="U44" s="302"/>
      <c r="V44" s="303">
        <v>118.60097</v>
      </c>
      <c r="W44" s="302"/>
      <c r="X44" s="304">
        <f t="shared" si="22"/>
        <v>118.60097</v>
      </c>
      <c r="Y44" s="308">
        <f t="shared" si="23"/>
        <v>-0.18794930597953796</v>
      </c>
    </row>
    <row r="45" spans="1:25" ht="19.5" customHeight="1">
      <c r="A45" s="339" t="s">
        <v>185</v>
      </c>
      <c r="B45" s="301">
        <v>69.82900000000001</v>
      </c>
      <c r="C45" s="302">
        <v>16.490000000000002</v>
      </c>
      <c r="D45" s="303">
        <v>0</v>
      </c>
      <c r="E45" s="302">
        <v>0</v>
      </c>
      <c r="F45" s="304">
        <f t="shared" si="16"/>
        <v>86.31900000000002</v>
      </c>
      <c r="G45" s="305">
        <f t="shared" si="17"/>
        <v>0.0015688069582847</v>
      </c>
      <c r="H45" s="306">
        <v>73.504</v>
      </c>
      <c r="I45" s="302">
        <v>16.641</v>
      </c>
      <c r="J45" s="303"/>
      <c r="K45" s="302"/>
      <c r="L45" s="304">
        <f t="shared" si="18"/>
        <v>90.14500000000001</v>
      </c>
      <c r="M45" s="307">
        <f t="shared" si="19"/>
        <v>-0.04244273115536068</v>
      </c>
      <c r="N45" s="301">
        <v>681.8109999999999</v>
      </c>
      <c r="O45" s="302">
        <v>101.639</v>
      </c>
      <c r="P45" s="303"/>
      <c r="Q45" s="302"/>
      <c r="R45" s="304">
        <f t="shared" si="20"/>
        <v>783.4499999999999</v>
      </c>
      <c r="S45" s="305">
        <f t="shared" si="21"/>
        <v>0.0018113991295198879</v>
      </c>
      <c r="T45" s="306">
        <v>611.4810000000001</v>
      </c>
      <c r="U45" s="302">
        <v>140.47799999999998</v>
      </c>
      <c r="V45" s="303"/>
      <c r="W45" s="302"/>
      <c r="X45" s="304">
        <f t="shared" si="22"/>
        <v>751.9590000000001</v>
      </c>
      <c r="Y45" s="308">
        <f t="shared" si="23"/>
        <v>0.04187861306268004</v>
      </c>
    </row>
    <row r="46" spans="1:25" ht="19.5" customHeight="1">
      <c r="A46" s="339" t="s">
        <v>194</v>
      </c>
      <c r="B46" s="301">
        <v>58.621</v>
      </c>
      <c r="C46" s="302">
        <v>15.675</v>
      </c>
      <c r="D46" s="303">
        <v>0</v>
      </c>
      <c r="E46" s="302">
        <v>0</v>
      </c>
      <c r="F46" s="304">
        <f aca="true" t="shared" si="24" ref="F46:F51">SUM(B46:E46)</f>
        <v>74.296</v>
      </c>
      <c r="G46" s="305">
        <f aca="true" t="shared" si="25" ref="G46:G51">F46/$F$9</f>
        <v>0.00135029462543264</v>
      </c>
      <c r="H46" s="306">
        <v>64.023</v>
      </c>
      <c r="I46" s="302">
        <v>18.666</v>
      </c>
      <c r="J46" s="303"/>
      <c r="K46" s="302"/>
      <c r="L46" s="304">
        <f aca="true" t="shared" si="26" ref="L46:L51">SUM(H46:K46)</f>
        <v>82.689</v>
      </c>
      <c r="M46" s="307">
        <f aca="true" t="shared" si="27" ref="M46:M51">IF(ISERROR(F46/L46-1),"         /0",(F46/L46-1))</f>
        <v>-0.10150080421821506</v>
      </c>
      <c r="N46" s="301">
        <v>481.0400000000001</v>
      </c>
      <c r="O46" s="302">
        <v>164.98100000000002</v>
      </c>
      <c r="P46" s="303"/>
      <c r="Q46" s="302"/>
      <c r="R46" s="304">
        <f aca="true" t="shared" si="28" ref="R46:R51">SUM(N46:Q46)</f>
        <v>646.0210000000001</v>
      </c>
      <c r="S46" s="305">
        <f aca="true" t="shared" si="29" ref="S46:S51">R46/$R$9</f>
        <v>0.001493652277811689</v>
      </c>
      <c r="T46" s="306">
        <v>441.654</v>
      </c>
      <c r="U46" s="302">
        <v>143.603</v>
      </c>
      <c r="V46" s="303"/>
      <c r="W46" s="302"/>
      <c r="X46" s="304">
        <f aca="true" t="shared" si="30" ref="X46:X51">SUM(T46:W46)</f>
        <v>585.2570000000001</v>
      </c>
      <c r="Y46" s="308">
        <f aca="true" t="shared" si="31" ref="Y46:Y51">IF(ISERROR(R46/X46-1),"         /0",IF(R46/X46&gt;5,"  *  ",(R46/X46-1)))</f>
        <v>0.10382447369275383</v>
      </c>
    </row>
    <row r="47" spans="1:25" ht="19.5" customHeight="1">
      <c r="A47" s="339" t="s">
        <v>192</v>
      </c>
      <c r="B47" s="301">
        <v>74.13799999999999</v>
      </c>
      <c r="C47" s="302">
        <v>0</v>
      </c>
      <c r="D47" s="303">
        <v>0</v>
      </c>
      <c r="E47" s="302">
        <v>0</v>
      </c>
      <c r="F47" s="304">
        <f t="shared" si="24"/>
        <v>74.13799999999999</v>
      </c>
      <c r="G47" s="305">
        <f t="shared" si="25"/>
        <v>0.0013474230502358814</v>
      </c>
      <c r="H47" s="306">
        <v>21.991999999999997</v>
      </c>
      <c r="I47" s="302">
        <v>0.33</v>
      </c>
      <c r="J47" s="303"/>
      <c r="K47" s="302"/>
      <c r="L47" s="304">
        <f t="shared" si="26"/>
        <v>22.321999999999996</v>
      </c>
      <c r="M47" s="307">
        <f t="shared" si="27"/>
        <v>2.3212973747872057</v>
      </c>
      <c r="N47" s="301">
        <v>474.78399999999993</v>
      </c>
      <c r="O47" s="302">
        <v>3.793</v>
      </c>
      <c r="P47" s="303">
        <v>0</v>
      </c>
      <c r="Q47" s="302">
        <v>0</v>
      </c>
      <c r="R47" s="304">
        <f t="shared" si="28"/>
        <v>478.57699999999994</v>
      </c>
      <c r="S47" s="305">
        <f t="shared" si="29"/>
        <v>0.001106508342853072</v>
      </c>
      <c r="T47" s="306">
        <v>95.75199999999998</v>
      </c>
      <c r="U47" s="302">
        <v>0.7050000000000001</v>
      </c>
      <c r="V47" s="303"/>
      <c r="W47" s="302"/>
      <c r="X47" s="304">
        <f t="shared" si="30"/>
        <v>96.45699999999998</v>
      </c>
      <c r="Y47" s="308">
        <f t="shared" si="31"/>
        <v>3.9615579999377966</v>
      </c>
    </row>
    <row r="48" spans="1:25" ht="19.5" customHeight="1">
      <c r="A48" s="339" t="s">
        <v>204</v>
      </c>
      <c r="B48" s="301">
        <v>36.197</v>
      </c>
      <c r="C48" s="302">
        <v>37.213</v>
      </c>
      <c r="D48" s="303">
        <v>0</v>
      </c>
      <c r="E48" s="302">
        <v>0</v>
      </c>
      <c r="F48" s="304">
        <f t="shared" si="24"/>
        <v>73.41</v>
      </c>
      <c r="G48" s="305">
        <f t="shared" si="25"/>
        <v>0.001334191994898919</v>
      </c>
      <c r="H48" s="306">
        <v>187.444</v>
      </c>
      <c r="I48" s="302">
        <v>55.188</v>
      </c>
      <c r="J48" s="303"/>
      <c r="K48" s="302"/>
      <c r="L48" s="304">
        <f t="shared" si="26"/>
        <v>242.632</v>
      </c>
      <c r="M48" s="307">
        <f t="shared" si="27"/>
        <v>-0.6974430413135942</v>
      </c>
      <c r="N48" s="301">
        <v>322.338</v>
      </c>
      <c r="O48" s="302">
        <v>309.422</v>
      </c>
      <c r="P48" s="303"/>
      <c r="Q48" s="302"/>
      <c r="R48" s="304">
        <f t="shared" si="28"/>
        <v>631.76</v>
      </c>
      <c r="S48" s="305">
        <f t="shared" si="29"/>
        <v>0.0014606797039574757</v>
      </c>
      <c r="T48" s="306">
        <v>784.818</v>
      </c>
      <c r="U48" s="302">
        <v>502.95799999999997</v>
      </c>
      <c r="V48" s="303"/>
      <c r="W48" s="302"/>
      <c r="X48" s="304">
        <f t="shared" si="30"/>
        <v>1287.7759999999998</v>
      </c>
      <c r="Y48" s="308">
        <f t="shared" si="31"/>
        <v>-0.5094177869443133</v>
      </c>
    </row>
    <row r="49" spans="1:25" ht="19.5" customHeight="1">
      <c r="A49" s="339" t="s">
        <v>193</v>
      </c>
      <c r="B49" s="301">
        <v>50.562</v>
      </c>
      <c r="C49" s="302">
        <v>19.488</v>
      </c>
      <c r="D49" s="303">
        <v>0</v>
      </c>
      <c r="E49" s="302">
        <v>0</v>
      </c>
      <c r="F49" s="304">
        <f t="shared" si="24"/>
        <v>70.05</v>
      </c>
      <c r="G49" s="305">
        <f t="shared" si="25"/>
        <v>0.0012731255856514002</v>
      </c>
      <c r="H49" s="306">
        <v>109.731</v>
      </c>
      <c r="I49" s="302">
        <v>17.727</v>
      </c>
      <c r="J49" s="303"/>
      <c r="K49" s="302"/>
      <c r="L49" s="304">
        <f t="shared" si="26"/>
        <v>127.458</v>
      </c>
      <c r="M49" s="307">
        <f t="shared" si="27"/>
        <v>-0.45040719295768017</v>
      </c>
      <c r="N49" s="301">
        <v>559.307</v>
      </c>
      <c r="O49" s="302">
        <v>184.06599999999997</v>
      </c>
      <c r="P49" s="303">
        <v>0</v>
      </c>
      <c r="Q49" s="302">
        <v>0</v>
      </c>
      <c r="R49" s="304">
        <f t="shared" si="28"/>
        <v>743.373</v>
      </c>
      <c r="S49" s="305">
        <f t="shared" si="29"/>
        <v>0.0017187378966221046</v>
      </c>
      <c r="T49" s="306">
        <v>944.2219999999999</v>
      </c>
      <c r="U49" s="302">
        <v>250.83300000000003</v>
      </c>
      <c r="V49" s="303"/>
      <c r="W49" s="302"/>
      <c r="X49" s="304">
        <f t="shared" si="30"/>
        <v>1195.0549999999998</v>
      </c>
      <c r="Y49" s="308">
        <f t="shared" si="31"/>
        <v>-0.37795917342716434</v>
      </c>
    </row>
    <row r="50" spans="1:25" ht="19.5" customHeight="1">
      <c r="A50" s="339" t="s">
        <v>189</v>
      </c>
      <c r="B50" s="301">
        <v>61.18299999999999</v>
      </c>
      <c r="C50" s="302">
        <v>5.0009999999999994</v>
      </c>
      <c r="D50" s="303">
        <v>0</v>
      </c>
      <c r="E50" s="302">
        <v>0</v>
      </c>
      <c r="F50" s="304">
        <f t="shared" si="24"/>
        <v>66.184</v>
      </c>
      <c r="G50" s="305">
        <f t="shared" si="25"/>
        <v>0.0012028628659636297</v>
      </c>
      <c r="H50" s="306">
        <v>44.334</v>
      </c>
      <c r="I50" s="302">
        <v>13.416000000000002</v>
      </c>
      <c r="J50" s="303"/>
      <c r="K50" s="302"/>
      <c r="L50" s="304">
        <f t="shared" si="26"/>
        <v>57.75000000000001</v>
      </c>
      <c r="M50" s="307">
        <f t="shared" si="27"/>
        <v>0.14604329004328975</v>
      </c>
      <c r="N50" s="301">
        <v>438.74700000000007</v>
      </c>
      <c r="O50" s="302">
        <v>45.30799999999999</v>
      </c>
      <c r="P50" s="303"/>
      <c r="Q50" s="302"/>
      <c r="R50" s="304">
        <f t="shared" si="28"/>
        <v>484.05500000000006</v>
      </c>
      <c r="S50" s="305">
        <f t="shared" si="29"/>
        <v>0.0011191739174672916</v>
      </c>
      <c r="T50" s="306">
        <v>642.452</v>
      </c>
      <c r="U50" s="302">
        <v>130.63799999999995</v>
      </c>
      <c r="V50" s="303"/>
      <c r="W50" s="302"/>
      <c r="X50" s="304">
        <f t="shared" si="30"/>
        <v>773.0899999999999</v>
      </c>
      <c r="Y50" s="308">
        <f t="shared" si="31"/>
        <v>-0.37386979523729436</v>
      </c>
    </row>
    <row r="51" spans="1:25" ht="19.5" customHeight="1" thickBot="1">
      <c r="A51" s="341" t="s">
        <v>174</v>
      </c>
      <c r="B51" s="343">
        <v>155.85800000000003</v>
      </c>
      <c r="C51" s="344">
        <v>37.598</v>
      </c>
      <c r="D51" s="345">
        <v>34.3</v>
      </c>
      <c r="E51" s="344">
        <v>55.347</v>
      </c>
      <c r="F51" s="346">
        <f t="shared" si="24"/>
        <v>283.103</v>
      </c>
      <c r="G51" s="347">
        <f t="shared" si="25"/>
        <v>0.005145262993214395</v>
      </c>
      <c r="H51" s="348">
        <v>4012.9370000000004</v>
      </c>
      <c r="I51" s="344">
        <v>1722.635</v>
      </c>
      <c r="J51" s="345">
        <v>492.42699999999996</v>
      </c>
      <c r="K51" s="344">
        <v>311.22800000000007</v>
      </c>
      <c r="L51" s="346">
        <f t="shared" si="26"/>
        <v>6539.227</v>
      </c>
      <c r="M51" s="349">
        <f t="shared" si="27"/>
        <v>-0.9567069624590184</v>
      </c>
      <c r="N51" s="343">
        <v>5621.907</v>
      </c>
      <c r="O51" s="344">
        <v>2463.253</v>
      </c>
      <c r="P51" s="345">
        <v>6315.610999999999</v>
      </c>
      <c r="Q51" s="344">
        <v>1299.858</v>
      </c>
      <c r="R51" s="346">
        <f t="shared" si="28"/>
        <v>15700.628999999999</v>
      </c>
      <c r="S51" s="347">
        <f t="shared" si="29"/>
        <v>0.036301111370878436</v>
      </c>
      <c r="T51" s="348">
        <v>32403.385000000002</v>
      </c>
      <c r="U51" s="344">
        <v>11146.544999999998</v>
      </c>
      <c r="V51" s="345">
        <v>8287.151</v>
      </c>
      <c r="W51" s="344">
        <v>2509.0239999999994</v>
      </c>
      <c r="X51" s="346">
        <f t="shared" si="30"/>
        <v>54346.104999999996</v>
      </c>
      <c r="Y51" s="350">
        <f t="shared" si="31"/>
        <v>-0.7110992774919196</v>
      </c>
    </row>
    <row r="52" ht="6.75" customHeight="1" thickTop="1">
      <c r="A52" s="78"/>
    </row>
    <row r="53" ht="14.25">
      <c r="A53" s="78" t="s">
        <v>40</v>
      </c>
    </row>
    <row r="54" ht="14.25">
      <c r="A54" s="79" t="s">
        <v>512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52:Y65536 M52:M65536 Y3 M3">
    <cfRule type="cellIs" priority="9" dxfId="95" operator="lessThan" stopIfTrue="1">
      <formula>0</formula>
    </cfRule>
  </conditionalFormatting>
  <conditionalFormatting sqref="Y9:Y51 M9:M51">
    <cfRule type="cellIs" priority="10" dxfId="95" operator="lessThan">
      <formula>0</formula>
    </cfRule>
    <cfRule type="cellIs" priority="11" dxfId="97" operator="greaterThanOrEqual" stopIfTrue="1">
      <formula>0</formula>
    </cfRule>
  </conditionalFormatting>
  <conditionalFormatting sqref="G7:G8">
    <cfRule type="cellIs" priority="5" dxfId="95" operator="lessThan" stopIfTrue="1">
      <formula>0</formula>
    </cfRule>
  </conditionalFormatting>
  <conditionalFormatting sqref="S7:S8">
    <cfRule type="cellIs" priority="4" dxfId="95" operator="lessThan" stopIfTrue="1">
      <formula>0</formula>
    </cfRule>
  </conditionalFormatting>
  <conditionalFormatting sqref="M5 Y5 Y7:Y8 M7:M8">
    <cfRule type="cellIs" priority="6" dxfId="95" operator="lessThan" stopIfTrue="1">
      <formula>0</formula>
    </cfRule>
  </conditionalFormatting>
  <conditionalFormatting sqref="M6 Y6">
    <cfRule type="cellIs" priority="3" dxfId="95" operator="lessThan" stopIfTrue="1">
      <formula>0</formula>
    </cfRule>
  </conditionalFormatting>
  <conditionalFormatting sqref="G6">
    <cfRule type="cellIs" priority="2" dxfId="95" operator="lessThan" stopIfTrue="1">
      <formula>0</formula>
    </cfRule>
  </conditionalFormatting>
  <conditionalFormatting sqref="S6">
    <cfRule type="cellIs" priority="1" dxfId="95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Q61"/>
  <sheetViews>
    <sheetView showGridLines="0" zoomScale="88" zoomScaleNormal="88" zoomScalePageLayoutView="0" workbookViewId="0" topLeftCell="A1">
      <selection activeCell="N1" sqref="N1:Q1"/>
    </sheetView>
  </sheetViews>
  <sheetFormatPr defaultColWidth="9.140625" defaultRowHeight="15"/>
  <cols>
    <col min="1" max="1" width="15.8515625" style="99" customWidth="1"/>
    <col min="2" max="2" width="12.28125" style="99" customWidth="1"/>
    <col min="3" max="3" width="11.57421875" style="99" customWidth="1"/>
    <col min="4" max="4" width="11.421875" style="99" bestFit="1" customWidth="1"/>
    <col min="5" max="5" width="10.28125" style="99" bestFit="1" customWidth="1"/>
    <col min="6" max="6" width="11.421875" style="99" bestFit="1" customWidth="1"/>
    <col min="7" max="7" width="11.421875" style="99" customWidth="1"/>
    <col min="8" max="8" width="11.421875" style="99" bestFit="1" customWidth="1"/>
    <col min="9" max="9" width="9.00390625" style="99" customWidth="1"/>
    <col min="10" max="10" width="11.421875" style="99" bestFit="1" customWidth="1"/>
    <col min="11" max="11" width="11.421875" style="99" customWidth="1"/>
    <col min="12" max="12" width="12.421875" style="99" bestFit="1" customWidth="1"/>
    <col min="13" max="13" width="10.57421875" style="99" customWidth="1"/>
    <col min="14" max="14" width="12.28125" style="99" customWidth="1"/>
    <col min="15" max="15" width="11.421875" style="99" customWidth="1"/>
    <col min="16" max="16" width="12.421875" style="99" bestFit="1" customWidth="1"/>
    <col min="17" max="17" width="9.140625" style="99" customWidth="1"/>
    <col min="18" max="16384" width="9.140625" style="99" customWidth="1"/>
  </cols>
  <sheetData>
    <row r="1" spans="14:17" ht="18.75" thickBot="1">
      <c r="N1" s="550" t="s">
        <v>26</v>
      </c>
      <c r="O1" s="551"/>
      <c r="P1" s="551"/>
      <c r="Q1" s="552"/>
    </row>
    <row r="2" ht="3.75" customHeight="1" thickBot="1"/>
    <row r="3" spans="1:17" ht="24" customHeight="1" thickTop="1">
      <c r="A3" s="617" t="s">
        <v>47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9"/>
    </row>
    <row r="4" spans="1:17" ht="18.75" customHeight="1" thickBot="1">
      <c r="A4" s="609" t="s">
        <v>36</v>
      </c>
      <c r="B4" s="610"/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610"/>
      <c r="O4" s="610"/>
      <c r="P4" s="610"/>
      <c r="Q4" s="611"/>
    </row>
    <row r="5" spans="1:17" s="224" customFormat="1" ht="20.25" customHeight="1" thickBot="1">
      <c r="A5" s="606" t="s">
        <v>136</v>
      </c>
      <c r="B5" s="612" t="s">
        <v>34</v>
      </c>
      <c r="C5" s="613"/>
      <c r="D5" s="613"/>
      <c r="E5" s="613"/>
      <c r="F5" s="614"/>
      <c r="G5" s="614"/>
      <c r="H5" s="614"/>
      <c r="I5" s="615"/>
      <c r="J5" s="613" t="s">
        <v>33</v>
      </c>
      <c r="K5" s="613"/>
      <c r="L5" s="613"/>
      <c r="M5" s="613"/>
      <c r="N5" s="613"/>
      <c r="O5" s="613"/>
      <c r="P5" s="613"/>
      <c r="Q5" s="616"/>
    </row>
    <row r="6" spans="1:17" s="243" customFormat="1" ht="28.5" customHeight="1" thickBot="1">
      <c r="A6" s="607"/>
      <c r="B6" s="538" t="s">
        <v>155</v>
      </c>
      <c r="C6" s="548"/>
      <c r="D6" s="549"/>
      <c r="E6" s="544" t="s">
        <v>32</v>
      </c>
      <c r="F6" s="538" t="s">
        <v>156</v>
      </c>
      <c r="G6" s="548"/>
      <c r="H6" s="549"/>
      <c r="I6" s="546" t="s">
        <v>31</v>
      </c>
      <c r="J6" s="538" t="s">
        <v>157</v>
      </c>
      <c r="K6" s="548"/>
      <c r="L6" s="549"/>
      <c r="M6" s="544" t="s">
        <v>32</v>
      </c>
      <c r="N6" s="538" t="s">
        <v>158</v>
      </c>
      <c r="O6" s="548"/>
      <c r="P6" s="549"/>
      <c r="Q6" s="544" t="s">
        <v>31</v>
      </c>
    </row>
    <row r="7" spans="1:17" s="102" customFormat="1" ht="22.5" customHeight="1" thickBot="1">
      <c r="A7" s="608"/>
      <c r="B7" s="76" t="s">
        <v>20</v>
      </c>
      <c r="C7" s="73" t="s">
        <v>19</v>
      </c>
      <c r="D7" s="73" t="s">
        <v>15</v>
      </c>
      <c r="E7" s="545"/>
      <c r="F7" s="76" t="s">
        <v>20</v>
      </c>
      <c r="G7" s="74" t="s">
        <v>19</v>
      </c>
      <c r="H7" s="73" t="s">
        <v>15</v>
      </c>
      <c r="I7" s="547"/>
      <c r="J7" s="76" t="s">
        <v>20</v>
      </c>
      <c r="K7" s="73" t="s">
        <v>19</v>
      </c>
      <c r="L7" s="74" t="s">
        <v>15</v>
      </c>
      <c r="M7" s="545"/>
      <c r="N7" s="75" t="s">
        <v>20</v>
      </c>
      <c r="O7" s="74" t="s">
        <v>19</v>
      </c>
      <c r="P7" s="73" t="s">
        <v>15</v>
      </c>
      <c r="Q7" s="545"/>
    </row>
    <row r="8" spans="1:17" s="396" customFormat="1" ht="18" customHeight="1" thickBot="1">
      <c r="A8" s="389" t="s">
        <v>46</v>
      </c>
      <c r="B8" s="390">
        <f>SUM(B9:B59)</f>
        <v>2055213</v>
      </c>
      <c r="C8" s="391">
        <f>SUM(C9:C59)</f>
        <v>84983</v>
      </c>
      <c r="D8" s="391">
        <f>C8+B8</f>
        <v>2140196</v>
      </c>
      <c r="E8" s="392">
        <f>D8/$D$8</f>
        <v>1</v>
      </c>
      <c r="F8" s="391">
        <f>SUM(F9:F59)</f>
        <v>2004188</v>
      </c>
      <c r="G8" s="391">
        <f>SUM(G9:G59)</f>
        <v>62894</v>
      </c>
      <c r="H8" s="391">
        <f aca="true" t="shared" si="0" ref="H8:H59">G8+F8</f>
        <v>2067082</v>
      </c>
      <c r="I8" s="393">
        <f>(D8/H8-1)</f>
        <v>0.03537063357912262</v>
      </c>
      <c r="J8" s="394">
        <f>SUM(J9:J59)</f>
        <v>15492987</v>
      </c>
      <c r="K8" s="391">
        <f>SUM(K9:K59)</f>
        <v>560387</v>
      </c>
      <c r="L8" s="391">
        <f aca="true" t="shared" si="1" ref="L8:L59">K8+J8</f>
        <v>16053374</v>
      </c>
      <c r="M8" s="392">
        <f>(L8/$L$8)</f>
        <v>1</v>
      </c>
      <c r="N8" s="391">
        <f>SUM(N9:N59)</f>
        <v>15184313</v>
      </c>
      <c r="O8" s="391">
        <f>SUM(O9:O59)</f>
        <v>508998</v>
      </c>
      <c r="P8" s="391">
        <f aca="true" t="shared" si="2" ref="P8:P59">O8+N8</f>
        <v>15693311</v>
      </c>
      <c r="Q8" s="395">
        <f>(L8/P8-1)</f>
        <v>0.022943724240219288</v>
      </c>
    </row>
    <row r="9" spans="1:17" s="100" customFormat="1" ht="18" customHeight="1" thickTop="1">
      <c r="A9" s="367" t="s">
        <v>225</v>
      </c>
      <c r="B9" s="368">
        <v>257835</v>
      </c>
      <c r="C9" s="369">
        <v>745</v>
      </c>
      <c r="D9" s="369">
        <f aca="true" t="shared" si="3" ref="D9:D59">C9+B9</f>
        <v>258580</v>
      </c>
      <c r="E9" s="370">
        <f>D9/$D$8</f>
        <v>0.12082070987890829</v>
      </c>
      <c r="F9" s="371">
        <v>257444</v>
      </c>
      <c r="G9" s="369">
        <v>146</v>
      </c>
      <c r="H9" s="369">
        <f t="shared" si="0"/>
        <v>257590</v>
      </c>
      <c r="I9" s="372">
        <f>(D9/H9-1)</f>
        <v>0.0038433168989480126</v>
      </c>
      <c r="J9" s="371">
        <v>2032203</v>
      </c>
      <c r="K9" s="369">
        <v>2253</v>
      </c>
      <c r="L9" s="369">
        <f t="shared" si="1"/>
        <v>2034456</v>
      </c>
      <c r="M9" s="372">
        <f>(L9/$L$8)</f>
        <v>0.12673074208574472</v>
      </c>
      <c r="N9" s="371">
        <v>1931464</v>
      </c>
      <c r="O9" s="369">
        <v>1947</v>
      </c>
      <c r="P9" s="369">
        <f t="shared" si="2"/>
        <v>1933411</v>
      </c>
      <c r="Q9" s="373">
        <f>(L9/P9-1)</f>
        <v>0.052262555659401855</v>
      </c>
    </row>
    <row r="10" spans="1:17" s="100" customFormat="1" ht="18" customHeight="1">
      <c r="A10" s="374" t="s">
        <v>226</v>
      </c>
      <c r="B10" s="375">
        <v>210151</v>
      </c>
      <c r="C10" s="376">
        <v>1645</v>
      </c>
      <c r="D10" s="376">
        <f t="shared" si="3"/>
        <v>211796</v>
      </c>
      <c r="E10" s="377">
        <f>D10/$D$8</f>
        <v>0.0989610297374633</v>
      </c>
      <c r="F10" s="378">
        <v>177784</v>
      </c>
      <c r="G10" s="376">
        <v>805</v>
      </c>
      <c r="H10" s="376">
        <f t="shared" si="0"/>
        <v>178589</v>
      </c>
      <c r="I10" s="379">
        <f>(D10/H10-1)</f>
        <v>0.18594090341510405</v>
      </c>
      <c r="J10" s="378">
        <v>1547117</v>
      </c>
      <c r="K10" s="376">
        <v>6246</v>
      </c>
      <c r="L10" s="376">
        <f t="shared" si="1"/>
        <v>1553363</v>
      </c>
      <c r="M10" s="379">
        <f>(L10/$L$8)</f>
        <v>0.09676240022813895</v>
      </c>
      <c r="N10" s="378">
        <v>1408630</v>
      </c>
      <c r="O10" s="376">
        <v>3836</v>
      </c>
      <c r="P10" s="376">
        <f t="shared" si="2"/>
        <v>1412466</v>
      </c>
      <c r="Q10" s="380">
        <f>(L10/P10-1)</f>
        <v>0.09975248961744909</v>
      </c>
    </row>
    <row r="11" spans="1:17" s="100" customFormat="1" ht="18" customHeight="1">
      <c r="A11" s="374" t="s">
        <v>227</v>
      </c>
      <c r="B11" s="375">
        <v>188160</v>
      </c>
      <c r="C11" s="376">
        <v>573</v>
      </c>
      <c r="D11" s="376">
        <f t="shared" si="3"/>
        <v>188733</v>
      </c>
      <c r="E11" s="377">
        <f>D11/$D$8</f>
        <v>0.0881849139050816</v>
      </c>
      <c r="F11" s="378">
        <v>206039</v>
      </c>
      <c r="G11" s="376">
        <v>275</v>
      </c>
      <c r="H11" s="376">
        <f t="shared" si="0"/>
        <v>206314</v>
      </c>
      <c r="I11" s="379">
        <f>(D11/H11-1)</f>
        <v>-0.08521476971994146</v>
      </c>
      <c r="J11" s="378">
        <v>1487524</v>
      </c>
      <c r="K11" s="376">
        <v>2181</v>
      </c>
      <c r="L11" s="376">
        <f t="shared" si="1"/>
        <v>1489705</v>
      </c>
      <c r="M11" s="379">
        <f>(L11/$L$8)</f>
        <v>0.09279700329662786</v>
      </c>
      <c r="N11" s="378">
        <v>1549519</v>
      </c>
      <c r="O11" s="376">
        <v>1783</v>
      </c>
      <c r="P11" s="376">
        <f t="shared" si="2"/>
        <v>1551302</v>
      </c>
      <c r="Q11" s="380">
        <f>(L11/P11-1)</f>
        <v>-0.03970664641700972</v>
      </c>
    </row>
    <row r="12" spans="1:17" s="100" customFormat="1" ht="18" customHeight="1">
      <c r="A12" s="374" t="s">
        <v>228</v>
      </c>
      <c r="B12" s="375">
        <v>128915</v>
      </c>
      <c r="C12" s="376">
        <v>419</v>
      </c>
      <c r="D12" s="376">
        <f t="shared" si="3"/>
        <v>129334</v>
      </c>
      <c r="E12" s="377">
        <f>D12/$D$8</f>
        <v>0.06043091380415626</v>
      </c>
      <c r="F12" s="378">
        <v>140728</v>
      </c>
      <c r="G12" s="376">
        <v>71</v>
      </c>
      <c r="H12" s="376">
        <f>G12+F12</f>
        <v>140799</v>
      </c>
      <c r="I12" s="379">
        <f>(D12/H12-1)</f>
        <v>-0.08142813514300529</v>
      </c>
      <c r="J12" s="378">
        <v>999160</v>
      </c>
      <c r="K12" s="376">
        <v>2475</v>
      </c>
      <c r="L12" s="376">
        <f>K12+J12</f>
        <v>1001635</v>
      </c>
      <c r="M12" s="379">
        <f>(L12/$L$8)</f>
        <v>0.062394048752617365</v>
      </c>
      <c r="N12" s="378">
        <v>1088072</v>
      </c>
      <c r="O12" s="376">
        <v>5029</v>
      </c>
      <c r="P12" s="376">
        <f>O12+N12</f>
        <v>1093101</v>
      </c>
      <c r="Q12" s="380">
        <f>(L12/P12-1)</f>
        <v>-0.08367570791720069</v>
      </c>
    </row>
    <row r="13" spans="1:17" s="100" customFormat="1" ht="18" customHeight="1">
      <c r="A13" s="374" t="s">
        <v>229</v>
      </c>
      <c r="B13" s="375">
        <v>104609</v>
      </c>
      <c r="C13" s="376">
        <v>10</v>
      </c>
      <c r="D13" s="376">
        <f t="shared" si="3"/>
        <v>104619</v>
      </c>
      <c r="E13" s="377">
        <f aca="true" t="shared" si="4" ref="E13:E21">D13/$D$8</f>
        <v>0.04888290605159527</v>
      </c>
      <c r="F13" s="378">
        <v>85424</v>
      </c>
      <c r="G13" s="376"/>
      <c r="H13" s="376">
        <f aca="true" t="shared" si="5" ref="H13:H21">G13+F13</f>
        <v>85424</v>
      </c>
      <c r="I13" s="379">
        <f aca="true" t="shared" si="6" ref="I13:I21">(D13/H13-1)</f>
        <v>0.2247026596740962</v>
      </c>
      <c r="J13" s="378">
        <v>760803</v>
      </c>
      <c r="K13" s="376">
        <v>2170</v>
      </c>
      <c r="L13" s="376">
        <f aca="true" t="shared" si="7" ref="L13:L21">K13+J13</f>
        <v>762973</v>
      </c>
      <c r="M13" s="379">
        <f aca="true" t="shared" si="8" ref="M13:M21">(L13/$L$8)</f>
        <v>0.047527267476606475</v>
      </c>
      <c r="N13" s="378">
        <v>655291</v>
      </c>
      <c r="O13" s="376">
        <v>2991</v>
      </c>
      <c r="P13" s="376">
        <f aca="true" t="shared" si="9" ref="P13:P21">O13+N13</f>
        <v>658282</v>
      </c>
      <c r="Q13" s="380">
        <f aca="true" t="shared" si="10" ref="Q13:Q21">(L13/P13-1)</f>
        <v>0.15903670463418407</v>
      </c>
    </row>
    <row r="14" spans="1:17" s="100" customFormat="1" ht="18" customHeight="1">
      <c r="A14" s="374" t="s">
        <v>230</v>
      </c>
      <c r="B14" s="375">
        <v>82860</v>
      </c>
      <c r="C14" s="376">
        <v>570</v>
      </c>
      <c r="D14" s="376">
        <f t="shared" si="3"/>
        <v>83430</v>
      </c>
      <c r="E14" s="377">
        <f t="shared" si="4"/>
        <v>0.03898241095675349</v>
      </c>
      <c r="F14" s="378">
        <v>88664</v>
      </c>
      <c r="G14" s="376">
        <v>8</v>
      </c>
      <c r="H14" s="376">
        <f t="shared" si="5"/>
        <v>88672</v>
      </c>
      <c r="I14" s="379">
        <f t="shared" si="6"/>
        <v>-0.05911674485745222</v>
      </c>
      <c r="J14" s="378">
        <v>644409</v>
      </c>
      <c r="K14" s="376">
        <v>3470</v>
      </c>
      <c r="L14" s="376">
        <f t="shared" si="7"/>
        <v>647879</v>
      </c>
      <c r="M14" s="379">
        <f t="shared" si="8"/>
        <v>0.04035780889425488</v>
      </c>
      <c r="N14" s="378">
        <v>664158</v>
      </c>
      <c r="O14" s="376">
        <v>1081</v>
      </c>
      <c r="P14" s="376">
        <f t="shared" si="9"/>
        <v>665239</v>
      </c>
      <c r="Q14" s="380">
        <f t="shared" si="10"/>
        <v>-0.026095884336306163</v>
      </c>
    </row>
    <row r="15" spans="1:17" s="100" customFormat="1" ht="18" customHeight="1">
      <c r="A15" s="374" t="s">
        <v>231</v>
      </c>
      <c r="B15" s="375">
        <v>67495</v>
      </c>
      <c r="C15" s="376">
        <v>12691</v>
      </c>
      <c r="D15" s="376">
        <f t="shared" si="3"/>
        <v>80186</v>
      </c>
      <c r="E15" s="377">
        <f t="shared" si="4"/>
        <v>0.03746666193189783</v>
      </c>
      <c r="F15" s="378">
        <v>64478</v>
      </c>
      <c r="G15" s="376">
        <v>7332</v>
      </c>
      <c r="H15" s="376">
        <f t="shared" si="5"/>
        <v>71810</v>
      </c>
      <c r="I15" s="379">
        <f t="shared" si="6"/>
        <v>0.11664113633198725</v>
      </c>
      <c r="J15" s="378">
        <v>509924</v>
      </c>
      <c r="K15" s="376">
        <v>105395</v>
      </c>
      <c r="L15" s="376">
        <f t="shared" si="7"/>
        <v>615319</v>
      </c>
      <c r="M15" s="379">
        <f t="shared" si="8"/>
        <v>0.03832957482956542</v>
      </c>
      <c r="N15" s="378">
        <v>504266</v>
      </c>
      <c r="O15" s="376">
        <v>105954</v>
      </c>
      <c r="P15" s="376">
        <f t="shared" si="9"/>
        <v>610220</v>
      </c>
      <c r="Q15" s="380">
        <f t="shared" si="10"/>
        <v>0.00835600275310533</v>
      </c>
    </row>
    <row r="16" spans="1:17" s="100" customFormat="1" ht="18" customHeight="1">
      <c r="A16" s="374" t="s">
        <v>232</v>
      </c>
      <c r="B16" s="375">
        <v>69737</v>
      </c>
      <c r="C16" s="376">
        <v>229</v>
      </c>
      <c r="D16" s="376">
        <f t="shared" si="3"/>
        <v>69966</v>
      </c>
      <c r="E16" s="377">
        <f t="shared" si="4"/>
        <v>0.03269139835790741</v>
      </c>
      <c r="F16" s="378">
        <v>70188</v>
      </c>
      <c r="G16" s="376">
        <v>42</v>
      </c>
      <c r="H16" s="376">
        <f t="shared" si="5"/>
        <v>70230</v>
      </c>
      <c r="I16" s="379">
        <f t="shared" si="6"/>
        <v>-0.003759077317385784</v>
      </c>
      <c r="J16" s="378">
        <v>541667</v>
      </c>
      <c r="K16" s="376">
        <v>3949</v>
      </c>
      <c r="L16" s="376">
        <f t="shared" si="7"/>
        <v>545616</v>
      </c>
      <c r="M16" s="379">
        <f t="shared" si="8"/>
        <v>0.03398762154298529</v>
      </c>
      <c r="N16" s="378">
        <v>568928</v>
      </c>
      <c r="O16" s="376">
        <v>3807</v>
      </c>
      <c r="P16" s="376">
        <f t="shared" si="9"/>
        <v>572735</v>
      </c>
      <c r="Q16" s="380">
        <f t="shared" si="10"/>
        <v>-0.047349996071481604</v>
      </c>
    </row>
    <row r="17" spans="1:17" s="100" customFormat="1" ht="18" customHeight="1">
      <c r="A17" s="374" t="s">
        <v>233</v>
      </c>
      <c r="B17" s="375">
        <v>67359</v>
      </c>
      <c r="C17" s="376">
        <v>1160</v>
      </c>
      <c r="D17" s="376">
        <f t="shared" si="3"/>
        <v>68519</v>
      </c>
      <c r="E17" s="377">
        <f t="shared" si="4"/>
        <v>0.03201529205736297</v>
      </c>
      <c r="F17" s="378">
        <v>60832</v>
      </c>
      <c r="G17" s="376">
        <v>25</v>
      </c>
      <c r="H17" s="376">
        <f t="shared" si="5"/>
        <v>60857</v>
      </c>
      <c r="I17" s="379">
        <f t="shared" si="6"/>
        <v>0.12590170399461043</v>
      </c>
      <c r="J17" s="378">
        <v>507672</v>
      </c>
      <c r="K17" s="376">
        <v>4292</v>
      </c>
      <c r="L17" s="376">
        <f t="shared" si="7"/>
        <v>511964</v>
      </c>
      <c r="M17" s="379">
        <f t="shared" si="8"/>
        <v>0.0318913643947995</v>
      </c>
      <c r="N17" s="378">
        <v>446201</v>
      </c>
      <c r="O17" s="376">
        <v>1284</v>
      </c>
      <c r="P17" s="376">
        <f t="shared" si="9"/>
        <v>447485</v>
      </c>
      <c r="Q17" s="380">
        <f t="shared" si="10"/>
        <v>0.14409198073678442</v>
      </c>
    </row>
    <row r="18" spans="1:17" s="100" customFormat="1" ht="18" customHeight="1">
      <c r="A18" s="374" t="s">
        <v>234</v>
      </c>
      <c r="B18" s="375">
        <v>50798</v>
      </c>
      <c r="C18" s="376">
        <v>4</v>
      </c>
      <c r="D18" s="376">
        <f t="shared" si="3"/>
        <v>50802</v>
      </c>
      <c r="E18" s="377">
        <f t="shared" si="4"/>
        <v>0.023737078286287797</v>
      </c>
      <c r="F18" s="378">
        <v>52030</v>
      </c>
      <c r="G18" s="376"/>
      <c r="H18" s="376">
        <f t="shared" si="5"/>
        <v>52030</v>
      </c>
      <c r="I18" s="379">
        <f t="shared" si="6"/>
        <v>-0.023601768210647744</v>
      </c>
      <c r="J18" s="378">
        <v>392605</v>
      </c>
      <c r="K18" s="376">
        <v>97</v>
      </c>
      <c r="L18" s="376">
        <f t="shared" si="7"/>
        <v>392702</v>
      </c>
      <c r="M18" s="379">
        <f t="shared" si="8"/>
        <v>0.02446227191866333</v>
      </c>
      <c r="N18" s="378">
        <v>382953</v>
      </c>
      <c r="O18" s="376">
        <v>208</v>
      </c>
      <c r="P18" s="376">
        <f t="shared" si="9"/>
        <v>383161</v>
      </c>
      <c r="Q18" s="380">
        <f t="shared" si="10"/>
        <v>0.024900759732853883</v>
      </c>
    </row>
    <row r="19" spans="1:17" s="100" customFormat="1" ht="18" customHeight="1">
      <c r="A19" s="374" t="s">
        <v>235</v>
      </c>
      <c r="B19" s="375">
        <v>50019</v>
      </c>
      <c r="C19" s="376">
        <v>438</v>
      </c>
      <c r="D19" s="376">
        <f t="shared" si="3"/>
        <v>50457</v>
      </c>
      <c r="E19" s="377">
        <f t="shared" si="4"/>
        <v>0.023575878097146244</v>
      </c>
      <c r="F19" s="378">
        <v>60615</v>
      </c>
      <c r="G19" s="376">
        <v>35</v>
      </c>
      <c r="H19" s="376">
        <f t="shared" si="5"/>
        <v>60650</v>
      </c>
      <c r="I19" s="379">
        <f t="shared" si="6"/>
        <v>-0.1680626545754328</v>
      </c>
      <c r="J19" s="378">
        <v>381764</v>
      </c>
      <c r="K19" s="376">
        <v>2450</v>
      </c>
      <c r="L19" s="376">
        <f t="shared" si="7"/>
        <v>384214</v>
      </c>
      <c r="M19" s="379">
        <f t="shared" si="8"/>
        <v>0.023933535716541582</v>
      </c>
      <c r="N19" s="378">
        <v>458868</v>
      </c>
      <c r="O19" s="376">
        <v>198</v>
      </c>
      <c r="P19" s="376">
        <f t="shared" si="9"/>
        <v>459066</v>
      </c>
      <c r="Q19" s="380">
        <f t="shared" si="10"/>
        <v>-0.16305280722161952</v>
      </c>
    </row>
    <row r="20" spans="1:17" s="100" customFormat="1" ht="18" customHeight="1">
      <c r="A20" s="374" t="s">
        <v>236</v>
      </c>
      <c r="B20" s="375">
        <v>49801</v>
      </c>
      <c r="C20" s="376">
        <v>18</v>
      </c>
      <c r="D20" s="376">
        <f t="shared" si="3"/>
        <v>49819</v>
      </c>
      <c r="E20" s="377">
        <f t="shared" si="4"/>
        <v>0.02327777455896563</v>
      </c>
      <c r="F20" s="378">
        <v>47081</v>
      </c>
      <c r="G20" s="376">
        <v>61</v>
      </c>
      <c r="H20" s="376">
        <f t="shared" si="5"/>
        <v>47142</v>
      </c>
      <c r="I20" s="379">
        <f t="shared" si="6"/>
        <v>0.05678588095541137</v>
      </c>
      <c r="J20" s="378">
        <v>376981</v>
      </c>
      <c r="K20" s="376">
        <v>671</v>
      </c>
      <c r="L20" s="376">
        <f t="shared" si="7"/>
        <v>377652</v>
      </c>
      <c r="M20" s="379">
        <f t="shared" si="8"/>
        <v>0.023524774293553492</v>
      </c>
      <c r="N20" s="378">
        <v>376099</v>
      </c>
      <c r="O20" s="376">
        <v>369</v>
      </c>
      <c r="P20" s="376">
        <f t="shared" si="9"/>
        <v>376468</v>
      </c>
      <c r="Q20" s="380">
        <f t="shared" si="10"/>
        <v>0.0031450216220236804</v>
      </c>
    </row>
    <row r="21" spans="1:17" s="100" customFormat="1" ht="18" customHeight="1">
      <c r="A21" s="374" t="s">
        <v>237</v>
      </c>
      <c r="B21" s="375">
        <v>37507</v>
      </c>
      <c r="C21" s="376">
        <v>4745</v>
      </c>
      <c r="D21" s="376">
        <f t="shared" si="3"/>
        <v>42252</v>
      </c>
      <c r="E21" s="377">
        <f t="shared" si="4"/>
        <v>0.019742117077127516</v>
      </c>
      <c r="F21" s="378">
        <v>29580</v>
      </c>
      <c r="G21" s="376">
        <v>5647</v>
      </c>
      <c r="H21" s="376">
        <f t="shared" si="5"/>
        <v>35227</v>
      </c>
      <c r="I21" s="379">
        <f t="shared" si="6"/>
        <v>0.19942089874244195</v>
      </c>
      <c r="J21" s="378">
        <v>245081</v>
      </c>
      <c r="K21" s="376">
        <v>34275</v>
      </c>
      <c r="L21" s="376">
        <f t="shared" si="7"/>
        <v>279356</v>
      </c>
      <c r="M21" s="379">
        <f t="shared" si="8"/>
        <v>0.017401700103666682</v>
      </c>
      <c r="N21" s="378">
        <v>181248</v>
      </c>
      <c r="O21" s="376">
        <v>39064</v>
      </c>
      <c r="P21" s="376">
        <f t="shared" si="9"/>
        <v>220312</v>
      </c>
      <c r="Q21" s="380">
        <f t="shared" si="10"/>
        <v>0.2680017429826791</v>
      </c>
    </row>
    <row r="22" spans="1:17" s="100" customFormat="1" ht="18" customHeight="1">
      <c r="A22" s="374" t="s">
        <v>238</v>
      </c>
      <c r="B22" s="375">
        <v>31864</v>
      </c>
      <c r="C22" s="376">
        <v>3158</v>
      </c>
      <c r="D22" s="376">
        <f t="shared" si="3"/>
        <v>35022</v>
      </c>
      <c r="E22" s="377">
        <f>D22/$D$8</f>
        <v>0.016363921809030575</v>
      </c>
      <c r="F22" s="378">
        <v>25785</v>
      </c>
      <c r="G22" s="376">
        <v>3115</v>
      </c>
      <c r="H22" s="376">
        <f>G22+F22</f>
        <v>28900</v>
      </c>
      <c r="I22" s="379">
        <f>(D22/H22-1)</f>
        <v>0.21183391003460206</v>
      </c>
      <c r="J22" s="378">
        <v>225011</v>
      </c>
      <c r="K22" s="376">
        <v>27781</v>
      </c>
      <c r="L22" s="376">
        <f>K22+J22</f>
        <v>252792</v>
      </c>
      <c r="M22" s="379">
        <f>(L22/$L$8)</f>
        <v>0.015746970076197065</v>
      </c>
      <c r="N22" s="378">
        <v>213614</v>
      </c>
      <c r="O22" s="376">
        <v>25737</v>
      </c>
      <c r="P22" s="376">
        <f>O22+N22</f>
        <v>239351</v>
      </c>
      <c r="Q22" s="380">
        <f>(L22/P22-1)</f>
        <v>0.05615602190924629</v>
      </c>
    </row>
    <row r="23" spans="1:17" s="100" customFormat="1" ht="18" customHeight="1">
      <c r="A23" s="374" t="s">
        <v>239</v>
      </c>
      <c r="B23" s="375">
        <v>32610</v>
      </c>
      <c r="C23" s="376">
        <v>2</v>
      </c>
      <c r="D23" s="376">
        <f t="shared" si="3"/>
        <v>32612</v>
      </c>
      <c r="E23" s="377">
        <f>D23/$D$8</f>
        <v>0.015237856719664928</v>
      </c>
      <c r="F23" s="378">
        <v>24090</v>
      </c>
      <c r="G23" s="376">
        <v>1</v>
      </c>
      <c r="H23" s="376">
        <f>G23+F23</f>
        <v>24091</v>
      </c>
      <c r="I23" s="379">
        <f>(D23/H23-1)</f>
        <v>0.35370055207338846</v>
      </c>
      <c r="J23" s="378">
        <v>229023</v>
      </c>
      <c r="K23" s="376">
        <v>701</v>
      </c>
      <c r="L23" s="376">
        <f>K23+J23</f>
        <v>229724</v>
      </c>
      <c r="M23" s="379">
        <f>(L23/$L$8)</f>
        <v>0.01431001358343735</v>
      </c>
      <c r="N23" s="378">
        <v>175057</v>
      </c>
      <c r="O23" s="376">
        <v>1472</v>
      </c>
      <c r="P23" s="376">
        <f>O23+N23</f>
        <v>176529</v>
      </c>
      <c r="Q23" s="380">
        <f>(L23/P23-1)</f>
        <v>0.30133859025995724</v>
      </c>
    </row>
    <row r="24" spans="1:17" s="100" customFormat="1" ht="18" customHeight="1">
      <c r="A24" s="374" t="s">
        <v>240</v>
      </c>
      <c r="B24" s="375">
        <v>32150</v>
      </c>
      <c r="C24" s="376">
        <v>163</v>
      </c>
      <c r="D24" s="376">
        <f t="shared" si="3"/>
        <v>32313</v>
      </c>
      <c r="E24" s="377">
        <f>D24/$D$8</f>
        <v>0.01509814988907558</v>
      </c>
      <c r="F24" s="378">
        <v>32446</v>
      </c>
      <c r="G24" s="376"/>
      <c r="H24" s="376">
        <f>G24+F24</f>
        <v>32446</v>
      </c>
      <c r="I24" s="379">
        <f>(D24/H24-1)</f>
        <v>-0.004099118535412671</v>
      </c>
      <c r="J24" s="378">
        <v>254133</v>
      </c>
      <c r="K24" s="376">
        <v>221</v>
      </c>
      <c r="L24" s="376">
        <f>K24+J24</f>
        <v>254354</v>
      </c>
      <c r="M24" s="379">
        <f>(L24/$L$8)</f>
        <v>0.015844270494165275</v>
      </c>
      <c r="N24" s="378">
        <v>252545</v>
      </c>
      <c r="O24" s="376">
        <v>996</v>
      </c>
      <c r="P24" s="376">
        <f>O24+N24</f>
        <v>253541</v>
      </c>
      <c r="Q24" s="380">
        <f>(L24/P24-1)</f>
        <v>0.0032065819729354406</v>
      </c>
    </row>
    <row r="25" spans="1:17" s="100" customFormat="1" ht="18" customHeight="1">
      <c r="A25" s="374" t="s">
        <v>241</v>
      </c>
      <c r="B25" s="375">
        <v>27727</v>
      </c>
      <c r="C25" s="376">
        <v>1073</v>
      </c>
      <c r="D25" s="376">
        <f t="shared" si="3"/>
        <v>28800</v>
      </c>
      <c r="E25" s="377">
        <f aca="true" t="shared" si="11" ref="E25:E38">D25/$D$8</f>
        <v>0.013456711441382004</v>
      </c>
      <c r="F25" s="378">
        <v>32932</v>
      </c>
      <c r="G25" s="376">
        <v>81</v>
      </c>
      <c r="H25" s="376">
        <f t="shared" si="0"/>
        <v>33013</v>
      </c>
      <c r="I25" s="379">
        <f aca="true" t="shared" si="12" ref="I25:I38">(D25/H25-1)</f>
        <v>-0.127616393541938</v>
      </c>
      <c r="J25" s="378">
        <v>206842</v>
      </c>
      <c r="K25" s="376">
        <v>3068</v>
      </c>
      <c r="L25" s="376">
        <f t="shared" si="1"/>
        <v>209910</v>
      </c>
      <c r="M25" s="379">
        <f aca="true" t="shared" si="13" ref="M25:M38">(L25/$L$8)</f>
        <v>0.013075755912744574</v>
      </c>
      <c r="N25" s="378">
        <v>211589</v>
      </c>
      <c r="O25" s="376">
        <v>396</v>
      </c>
      <c r="P25" s="376">
        <f t="shared" si="2"/>
        <v>211985</v>
      </c>
      <c r="Q25" s="380">
        <f aca="true" t="shared" si="14" ref="Q25:Q38">(L25/P25-1)</f>
        <v>-0.009788428426539597</v>
      </c>
    </row>
    <row r="26" spans="1:17" s="100" customFormat="1" ht="18" customHeight="1">
      <c r="A26" s="374" t="s">
        <v>242</v>
      </c>
      <c r="B26" s="375">
        <v>27239</v>
      </c>
      <c r="C26" s="376">
        <v>44</v>
      </c>
      <c r="D26" s="376">
        <f t="shared" si="3"/>
        <v>27283</v>
      </c>
      <c r="E26" s="377">
        <f t="shared" si="11"/>
        <v>0.01274789785608421</v>
      </c>
      <c r="F26" s="378">
        <v>28287</v>
      </c>
      <c r="G26" s="376">
        <v>2</v>
      </c>
      <c r="H26" s="376">
        <f>G26+F26</f>
        <v>28289</v>
      </c>
      <c r="I26" s="379">
        <f t="shared" si="12"/>
        <v>-0.035561525681360284</v>
      </c>
      <c r="J26" s="378">
        <v>207433</v>
      </c>
      <c r="K26" s="376">
        <v>3756</v>
      </c>
      <c r="L26" s="376">
        <f>K26+J26</f>
        <v>211189</v>
      </c>
      <c r="M26" s="379">
        <f t="shared" si="13"/>
        <v>0.013155427637828659</v>
      </c>
      <c r="N26" s="378">
        <v>199685</v>
      </c>
      <c r="O26" s="376">
        <v>1702</v>
      </c>
      <c r="P26" s="376">
        <f>O26+N26</f>
        <v>201387</v>
      </c>
      <c r="Q26" s="380">
        <f t="shared" si="14"/>
        <v>0.04867245651407481</v>
      </c>
    </row>
    <row r="27" spans="1:17" s="100" customFormat="1" ht="18" customHeight="1">
      <c r="A27" s="374" t="s">
        <v>243</v>
      </c>
      <c r="B27" s="375">
        <v>22727</v>
      </c>
      <c r="C27" s="376">
        <v>132</v>
      </c>
      <c r="D27" s="376">
        <f t="shared" si="3"/>
        <v>22859</v>
      </c>
      <c r="E27" s="377">
        <f t="shared" si="11"/>
        <v>0.010680797459671917</v>
      </c>
      <c r="F27" s="378">
        <v>26460</v>
      </c>
      <c r="G27" s="376">
        <v>396</v>
      </c>
      <c r="H27" s="376">
        <f>G27+F27</f>
        <v>26856</v>
      </c>
      <c r="I27" s="379">
        <f t="shared" si="12"/>
        <v>-0.14883080131069404</v>
      </c>
      <c r="J27" s="378">
        <v>162658</v>
      </c>
      <c r="K27" s="376">
        <v>1601</v>
      </c>
      <c r="L27" s="376">
        <f>K27+J27</f>
        <v>164259</v>
      </c>
      <c r="M27" s="379">
        <f t="shared" si="13"/>
        <v>0.010232054644712071</v>
      </c>
      <c r="N27" s="378">
        <v>201137</v>
      </c>
      <c r="O27" s="376">
        <v>3568</v>
      </c>
      <c r="P27" s="376">
        <f>O27+N27</f>
        <v>204705</v>
      </c>
      <c r="Q27" s="380">
        <f t="shared" si="14"/>
        <v>-0.19758188612881955</v>
      </c>
    </row>
    <row r="28" spans="1:17" s="100" customFormat="1" ht="18" customHeight="1">
      <c r="A28" s="374" t="s">
        <v>244</v>
      </c>
      <c r="B28" s="375">
        <v>21845</v>
      </c>
      <c r="C28" s="376">
        <v>128</v>
      </c>
      <c r="D28" s="376">
        <f t="shared" si="3"/>
        <v>21973</v>
      </c>
      <c r="E28" s="377">
        <f t="shared" si="11"/>
        <v>0.010266816684079402</v>
      </c>
      <c r="F28" s="378">
        <v>24099</v>
      </c>
      <c r="G28" s="376">
        <v>13</v>
      </c>
      <c r="H28" s="376">
        <f>G28+F28</f>
        <v>24112</v>
      </c>
      <c r="I28" s="379">
        <f t="shared" si="12"/>
        <v>-0.08871101526211012</v>
      </c>
      <c r="J28" s="378">
        <v>179008</v>
      </c>
      <c r="K28" s="376">
        <v>495</v>
      </c>
      <c r="L28" s="376">
        <f>K28+J28</f>
        <v>179503</v>
      </c>
      <c r="M28" s="379">
        <f t="shared" si="13"/>
        <v>0.01118163695681668</v>
      </c>
      <c r="N28" s="378">
        <v>199772</v>
      </c>
      <c r="O28" s="376">
        <v>454</v>
      </c>
      <c r="P28" s="376">
        <f>O28+N28</f>
        <v>200226</v>
      </c>
      <c r="Q28" s="380">
        <f t="shared" si="14"/>
        <v>-0.10349804720665645</v>
      </c>
    </row>
    <row r="29" spans="1:17" s="100" customFormat="1" ht="18" customHeight="1">
      <c r="A29" s="374" t="s">
        <v>245</v>
      </c>
      <c r="B29" s="375">
        <v>21012</v>
      </c>
      <c r="C29" s="376">
        <v>279</v>
      </c>
      <c r="D29" s="376">
        <f t="shared" si="3"/>
        <v>21291</v>
      </c>
      <c r="E29" s="377">
        <f t="shared" si="11"/>
        <v>0.009948154281196676</v>
      </c>
      <c r="F29" s="378">
        <v>18858</v>
      </c>
      <c r="G29" s="376">
        <v>350</v>
      </c>
      <c r="H29" s="376">
        <f t="shared" si="0"/>
        <v>19208</v>
      </c>
      <c r="I29" s="379">
        <f t="shared" si="12"/>
        <v>0.10844439816743034</v>
      </c>
      <c r="J29" s="378">
        <v>146342</v>
      </c>
      <c r="K29" s="376">
        <v>2364</v>
      </c>
      <c r="L29" s="376">
        <f t="shared" si="1"/>
        <v>148706</v>
      </c>
      <c r="M29" s="379">
        <f t="shared" si="13"/>
        <v>0.009263224042497235</v>
      </c>
      <c r="N29" s="378">
        <v>139585</v>
      </c>
      <c r="O29" s="376">
        <v>2314</v>
      </c>
      <c r="P29" s="376">
        <f t="shared" si="2"/>
        <v>141899</v>
      </c>
      <c r="Q29" s="380">
        <f t="shared" si="14"/>
        <v>0.04797073975151345</v>
      </c>
    </row>
    <row r="30" spans="1:17" s="100" customFormat="1" ht="18" customHeight="1">
      <c r="A30" s="374" t="s">
        <v>246</v>
      </c>
      <c r="B30" s="375">
        <v>18672</v>
      </c>
      <c r="C30" s="376">
        <v>137</v>
      </c>
      <c r="D30" s="376">
        <f t="shared" si="3"/>
        <v>18809</v>
      </c>
      <c r="E30" s="377">
        <f t="shared" si="11"/>
        <v>0.008788447413227573</v>
      </c>
      <c r="F30" s="378">
        <v>20907</v>
      </c>
      <c r="G30" s="376">
        <v>273</v>
      </c>
      <c r="H30" s="376">
        <f>G30+F30</f>
        <v>21180</v>
      </c>
      <c r="I30" s="379">
        <f t="shared" si="12"/>
        <v>-0.11194523135033052</v>
      </c>
      <c r="J30" s="378">
        <v>147657</v>
      </c>
      <c r="K30" s="376">
        <v>906</v>
      </c>
      <c r="L30" s="376">
        <f>K30+J30</f>
        <v>148563</v>
      </c>
      <c r="M30" s="379">
        <f t="shared" si="13"/>
        <v>0.009254316257753666</v>
      </c>
      <c r="N30" s="378">
        <v>164813</v>
      </c>
      <c r="O30" s="376">
        <v>2203</v>
      </c>
      <c r="P30" s="376">
        <f>O30+N30</f>
        <v>167016</v>
      </c>
      <c r="Q30" s="380">
        <f t="shared" si="14"/>
        <v>-0.11048642046271018</v>
      </c>
    </row>
    <row r="31" spans="1:17" s="100" customFormat="1" ht="18" customHeight="1">
      <c r="A31" s="374" t="s">
        <v>247</v>
      </c>
      <c r="B31" s="375">
        <v>18391</v>
      </c>
      <c r="C31" s="376">
        <v>0</v>
      </c>
      <c r="D31" s="376">
        <f t="shared" si="3"/>
        <v>18391</v>
      </c>
      <c r="E31" s="377">
        <f t="shared" si="11"/>
        <v>0.008593138198557516</v>
      </c>
      <c r="F31" s="378">
        <v>18036</v>
      </c>
      <c r="G31" s="376">
        <v>23</v>
      </c>
      <c r="H31" s="376">
        <f>G31+F31</f>
        <v>18059</v>
      </c>
      <c r="I31" s="379">
        <f t="shared" si="12"/>
        <v>0.01838418517082885</v>
      </c>
      <c r="J31" s="378">
        <v>132657</v>
      </c>
      <c r="K31" s="376">
        <v>543</v>
      </c>
      <c r="L31" s="376">
        <f>K31+J31</f>
        <v>133200</v>
      </c>
      <c r="M31" s="379">
        <f t="shared" si="13"/>
        <v>0.008297321173729584</v>
      </c>
      <c r="N31" s="378">
        <v>135171</v>
      </c>
      <c r="O31" s="376">
        <v>272</v>
      </c>
      <c r="P31" s="376">
        <f>O31+N31</f>
        <v>135443</v>
      </c>
      <c r="Q31" s="380">
        <f t="shared" si="14"/>
        <v>-0.016560471932842602</v>
      </c>
    </row>
    <row r="32" spans="1:17" s="100" customFormat="1" ht="18" customHeight="1">
      <c r="A32" s="374" t="s">
        <v>248</v>
      </c>
      <c r="B32" s="375">
        <v>18277</v>
      </c>
      <c r="C32" s="376">
        <v>22</v>
      </c>
      <c r="D32" s="376">
        <f t="shared" si="3"/>
        <v>18299</v>
      </c>
      <c r="E32" s="377">
        <f t="shared" si="11"/>
        <v>0.0085501514814531</v>
      </c>
      <c r="F32" s="378">
        <v>10673</v>
      </c>
      <c r="G32" s="376">
        <v>3</v>
      </c>
      <c r="H32" s="376">
        <f>G32+F32</f>
        <v>10676</v>
      </c>
      <c r="I32" s="379">
        <f t="shared" si="12"/>
        <v>0.7140314724615962</v>
      </c>
      <c r="J32" s="378">
        <v>124429</v>
      </c>
      <c r="K32" s="376">
        <v>1131</v>
      </c>
      <c r="L32" s="376">
        <f>K32+J32</f>
        <v>125560</v>
      </c>
      <c r="M32" s="379">
        <f t="shared" si="13"/>
        <v>0.00782140875805921</v>
      </c>
      <c r="N32" s="378">
        <v>82532</v>
      </c>
      <c r="O32" s="376">
        <v>12</v>
      </c>
      <c r="P32" s="376">
        <f>O32+N32</f>
        <v>82544</v>
      </c>
      <c r="Q32" s="380">
        <f t="shared" si="14"/>
        <v>0.5211281256057376</v>
      </c>
    </row>
    <row r="33" spans="1:17" s="100" customFormat="1" ht="18" customHeight="1">
      <c r="A33" s="374" t="s">
        <v>249</v>
      </c>
      <c r="B33" s="375">
        <v>17509</v>
      </c>
      <c r="C33" s="376">
        <v>128</v>
      </c>
      <c r="D33" s="376">
        <f t="shared" si="3"/>
        <v>17637</v>
      </c>
      <c r="E33" s="377">
        <f t="shared" si="11"/>
        <v>0.008240834017071333</v>
      </c>
      <c r="F33" s="378">
        <v>18984</v>
      </c>
      <c r="G33" s="376">
        <v>11</v>
      </c>
      <c r="H33" s="376">
        <f>G33+F33</f>
        <v>18995</v>
      </c>
      <c r="I33" s="379">
        <f t="shared" si="12"/>
        <v>-0.07149249802579627</v>
      </c>
      <c r="J33" s="378">
        <v>132618</v>
      </c>
      <c r="K33" s="376">
        <v>1777</v>
      </c>
      <c r="L33" s="376">
        <f>K33+J33</f>
        <v>134395</v>
      </c>
      <c r="M33" s="379">
        <f t="shared" si="13"/>
        <v>0.008371760353929336</v>
      </c>
      <c r="N33" s="378">
        <v>137141</v>
      </c>
      <c r="O33" s="376">
        <v>851</v>
      </c>
      <c r="P33" s="376">
        <f>O33+N33</f>
        <v>137992</v>
      </c>
      <c r="Q33" s="380">
        <f t="shared" si="14"/>
        <v>-0.026066728506000336</v>
      </c>
    </row>
    <row r="34" spans="1:17" s="100" customFormat="1" ht="18" customHeight="1">
      <c r="A34" s="374" t="s">
        <v>250</v>
      </c>
      <c r="B34" s="375">
        <v>15663</v>
      </c>
      <c r="C34" s="376">
        <v>1668</v>
      </c>
      <c r="D34" s="376">
        <f t="shared" si="3"/>
        <v>17331</v>
      </c>
      <c r="E34" s="377">
        <f t="shared" si="11"/>
        <v>0.00809785645800665</v>
      </c>
      <c r="F34" s="378">
        <v>12273</v>
      </c>
      <c r="G34" s="376">
        <v>887</v>
      </c>
      <c r="H34" s="376">
        <f>G34+F34</f>
        <v>13160</v>
      </c>
      <c r="I34" s="379">
        <f t="shared" si="12"/>
        <v>0.31694528875379935</v>
      </c>
      <c r="J34" s="378">
        <v>125410</v>
      </c>
      <c r="K34" s="376">
        <v>13952</v>
      </c>
      <c r="L34" s="376">
        <f>K34+J34</f>
        <v>139362</v>
      </c>
      <c r="M34" s="379">
        <f t="shared" si="13"/>
        <v>0.008681165716316084</v>
      </c>
      <c r="N34" s="378">
        <v>91581</v>
      </c>
      <c r="O34" s="376">
        <v>16295</v>
      </c>
      <c r="P34" s="376">
        <f>O34+N34</f>
        <v>107876</v>
      </c>
      <c r="Q34" s="380">
        <f t="shared" si="14"/>
        <v>0.2918721495049872</v>
      </c>
    </row>
    <row r="35" spans="1:17" s="100" customFormat="1" ht="18" customHeight="1">
      <c r="A35" s="374" t="s">
        <v>251</v>
      </c>
      <c r="B35" s="375">
        <v>16398</v>
      </c>
      <c r="C35" s="376">
        <v>32</v>
      </c>
      <c r="D35" s="376">
        <f t="shared" si="3"/>
        <v>16430</v>
      </c>
      <c r="E35" s="377">
        <f t="shared" si="11"/>
        <v>0.007676866978538414</v>
      </c>
      <c r="F35" s="378">
        <v>13113</v>
      </c>
      <c r="G35" s="376">
        <v>6</v>
      </c>
      <c r="H35" s="376">
        <f t="shared" si="0"/>
        <v>13119</v>
      </c>
      <c r="I35" s="379">
        <f t="shared" si="12"/>
        <v>0.25238204131412445</v>
      </c>
      <c r="J35" s="378">
        <v>117230</v>
      </c>
      <c r="K35" s="376">
        <v>261</v>
      </c>
      <c r="L35" s="376">
        <f t="shared" si="1"/>
        <v>117491</v>
      </c>
      <c r="M35" s="379">
        <f t="shared" si="13"/>
        <v>0.007318772988158128</v>
      </c>
      <c r="N35" s="378">
        <v>91814</v>
      </c>
      <c r="O35" s="376">
        <v>124</v>
      </c>
      <c r="P35" s="376">
        <f t="shared" si="2"/>
        <v>91938</v>
      </c>
      <c r="Q35" s="380">
        <f t="shared" si="14"/>
        <v>0.27793730557549656</v>
      </c>
    </row>
    <row r="36" spans="1:17" s="100" customFormat="1" ht="18" customHeight="1">
      <c r="A36" s="374" t="s">
        <v>252</v>
      </c>
      <c r="B36" s="375">
        <v>16111</v>
      </c>
      <c r="C36" s="376">
        <v>6</v>
      </c>
      <c r="D36" s="376">
        <f t="shared" si="3"/>
        <v>16117</v>
      </c>
      <c r="E36" s="377">
        <f t="shared" si="11"/>
        <v>0.007530618690998394</v>
      </c>
      <c r="F36" s="378">
        <v>16532</v>
      </c>
      <c r="G36" s="376">
        <v>21</v>
      </c>
      <c r="H36" s="376">
        <f t="shared" si="0"/>
        <v>16553</v>
      </c>
      <c r="I36" s="379">
        <f t="shared" si="12"/>
        <v>-0.026339636319700377</v>
      </c>
      <c r="J36" s="378">
        <v>123003</v>
      </c>
      <c r="K36" s="376">
        <v>133</v>
      </c>
      <c r="L36" s="376">
        <f t="shared" si="1"/>
        <v>123136</v>
      </c>
      <c r="M36" s="379">
        <f t="shared" si="13"/>
        <v>0.007670412462825572</v>
      </c>
      <c r="N36" s="378">
        <v>122802</v>
      </c>
      <c r="O36" s="376">
        <v>708</v>
      </c>
      <c r="P36" s="376">
        <f t="shared" si="2"/>
        <v>123510</v>
      </c>
      <c r="Q36" s="380">
        <f t="shared" si="14"/>
        <v>-0.0030280948911018957</v>
      </c>
    </row>
    <row r="37" spans="1:17" s="100" customFormat="1" ht="18" customHeight="1">
      <c r="A37" s="374" t="s">
        <v>253</v>
      </c>
      <c r="B37" s="375">
        <v>15989</v>
      </c>
      <c r="C37" s="376">
        <v>94</v>
      </c>
      <c r="D37" s="376">
        <f t="shared" si="3"/>
        <v>16083</v>
      </c>
      <c r="E37" s="377">
        <f t="shared" si="11"/>
        <v>0.007514732295546763</v>
      </c>
      <c r="F37" s="378">
        <v>16136</v>
      </c>
      <c r="G37" s="376"/>
      <c r="H37" s="376">
        <f t="shared" si="0"/>
        <v>16136</v>
      </c>
      <c r="I37" s="379">
        <f t="shared" si="12"/>
        <v>-0.0032845810609816173</v>
      </c>
      <c r="J37" s="378">
        <v>103793</v>
      </c>
      <c r="K37" s="376">
        <v>167</v>
      </c>
      <c r="L37" s="376">
        <f t="shared" si="1"/>
        <v>103960</v>
      </c>
      <c r="M37" s="379">
        <f t="shared" si="13"/>
        <v>0.00647589721637333</v>
      </c>
      <c r="N37" s="378">
        <v>119283</v>
      </c>
      <c r="O37" s="376"/>
      <c r="P37" s="376">
        <f t="shared" si="2"/>
        <v>119283</v>
      </c>
      <c r="Q37" s="380">
        <f t="shared" si="14"/>
        <v>-0.12845921044910003</v>
      </c>
    </row>
    <row r="38" spans="1:17" s="100" customFormat="1" ht="18" customHeight="1">
      <c r="A38" s="374" t="s">
        <v>254</v>
      </c>
      <c r="B38" s="375">
        <v>11837</v>
      </c>
      <c r="C38" s="376">
        <v>6</v>
      </c>
      <c r="D38" s="376">
        <f t="shared" si="3"/>
        <v>11843</v>
      </c>
      <c r="E38" s="377">
        <f t="shared" si="11"/>
        <v>0.005533605333343301</v>
      </c>
      <c r="F38" s="378">
        <v>9866</v>
      </c>
      <c r="G38" s="376"/>
      <c r="H38" s="376">
        <f t="shared" si="0"/>
        <v>9866</v>
      </c>
      <c r="I38" s="379">
        <f t="shared" si="12"/>
        <v>0.20038516115953775</v>
      </c>
      <c r="J38" s="378">
        <v>85384</v>
      </c>
      <c r="K38" s="376">
        <v>355</v>
      </c>
      <c r="L38" s="376">
        <f t="shared" si="1"/>
        <v>85739</v>
      </c>
      <c r="M38" s="379">
        <f t="shared" si="13"/>
        <v>0.005340871021879886</v>
      </c>
      <c r="N38" s="378">
        <v>77507</v>
      </c>
      <c r="O38" s="376">
        <v>20</v>
      </c>
      <c r="P38" s="376">
        <f t="shared" si="2"/>
        <v>77527</v>
      </c>
      <c r="Q38" s="380">
        <f t="shared" si="14"/>
        <v>0.10592438763269563</v>
      </c>
    </row>
    <row r="39" spans="1:17" s="100" customFormat="1" ht="18" customHeight="1">
      <c r="A39" s="374" t="s">
        <v>255</v>
      </c>
      <c r="B39" s="375">
        <v>11085</v>
      </c>
      <c r="C39" s="376">
        <v>158</v>
      </c>
      <c r="D39" s="376">
        <f t="shared" si="3"/>
        <v>11243</v>
      </c>
      <c r="E39" s="377">
        <f aca="true" t="shared" si="15" ref="E39:E59">D39/$D$8</f>
        <v>0.00525325717831451</v>
      </c>
      <c r="F39" s="378">
        <v>10241</v>
      </c>
      <c r="G39" s="376">
        <v>11</v>
      </c>
      <c r="H39" s="376">
        <f t="shared" si="0"/>
        <v>10252</v>
      </c>
      <c r="I39" s="379">
        <f aca="true" t="shared" si="16" ref="I39:I59">(D39/H39-1)</f>
        <v>0.09666406554818563</v>
      </c>
      <c r="J39" s="378">
        <v>79997</v>
      </c>
      <c r="K39" s="376">
        <v>663</v>
      </c>
      <c r="L39" s="376">
        <f t="shared" si="1"/>
        <v>80660</v>
      </c>
      <c r="M39" s="379">
        <f aca="true" t="shared" si="17" ref="M39:M59">(L39/$L$8)</f>
        <v>0.005024488932980693</v>
      </c>
      <c r="N39" s="378">
        <v>77499</v>
      </c>
      <c r="O39" s="376">
        <v>250</v>
      </c>
      <c r="P39" s="376">
        <f t="shared" si="2"/>
        <v>77749</v>
      </c>
      <c r="Q39" s="380">
        <f aca="true" t="shared" si="18" ref="Q39:Q59">(L39/P39-1)</f>
        <v>0.0374409960256723</v>
      </c>
    </row>
    <row r="40" spans="1:17" s="100" customFormat="1" ht="18" customHeight="1">
      <c r="A40" s="374" t="s">
        <v>256</v>
      </c>
      <c r="B40" s="375">
        <v>10776</v>
      </c>
      <c r="C40" s="376">
        <v>80</v>
      </c>
      <c r="D40" s="376">
        <f t="shared" si="3"/>
        <v>10856</v>
      </c>
      <c r="E40" s="377">
        <f t="shared" si="15"/>
        <v>0.005072432618320939</v>
      </c>
      <c r="F40" s="378">
        <v>11176</v>
      </c>
      <c r="G40" s="376">
        <v>86</v>
      </c>
      <c r="H40" s="376">
        <f t="shared" si="0"/>
        <v>11262</v>
      </c>
      <c r="I40" s="379">
        <f t="shared" si="16"/>
        <v>-0.036050435091458</v>
      </c>
      <c r="J40" s="378">
        <v>77746</v>
      </c>
      <c r="K40" s="376">
        <v>353</v>
      </c>
      <c r="L40" s="376">
        <f t="shared" si="1"/>
        <v>78099</v>
      </c>
      <c r="M40" s="379">
        <f t="shared" si="17"/>
        <v>0.0048649586062095105</v>
      </c>
      <c r="N40" s="378">
        <v>76892</v>
      </c>
      <c r="O40" s="376">
        <v>502</v>
      </c>
      <c r="P40" s="376">
        <f t="shared" si="2"/>
        <v>77394</v>
      </c>
      <c r="Q40" s="380">
        <f t="shared" si="18"/>
        <v>0.009109233273897122</v>
      </c>
    </row>
    <row r="41" spans="1:17" s="100" customFormat="1" ht="18" customHeight="1">
      <c r="A41" s="374" t="s">
        <v>257</v>
      </c>
      <c r="B41" s="375">
        <v>10707</v>
      </c>
      <c r="C41" s="376">
        <v>49</v>
      </c>
      <c r="D41" s="376">
        <f t="shared" si="3"/>
        <v>10756</v>
      </c>
      <c r="E41" s="377">
        <f t="shared" si="15"/>
        <v>0.00502570792581614</v>
      </c>
      <c r="F41" s="378">
        <v>11333</v>
      </c>
      <c r="G41" s="376"/>
      <c r="H41" s="376">
        <f t="shared" si="0"/>
        <v>11333</v>
      </c>
      <c r="I41" s="379">
        <f t="shared" si="16"/>
        <v>-0.05091326215476921</v>
      </c>
      <c r="J41" s="378">
        <v>58049</v>
      </c>
      <c r="K41" s="376">
        <v>257</v>
      </c>
      <c r="L41" s="376">
        <f t="shared" si="1"/>
        <v>58306</v>
      </c>
      <c r="M41" s="379">
        <f t="shared" si="17"/>
        <v>0.0036320090717378165</v>
      </c>
      <c r="N41" s="378">
        <v>65181</v>
      </c>
      <c r="O41" s="376">
        <v>253</v>
      </c>
      <c r="P41" s="376">
        <f t="shared" si="2"/>
        <v>65434</v>
      </c>
      <c r="Q41" s="380">
        <f t="shared" si="18"/>
        <v>-0.1089341932328759</v>
      </c>
    </row>
    <row r="42" spans="1:17" s="100" customFormat="1" ht="18" customHeight="1">
      <c r="A42" s="374" t="s">
        <v>258</v>
      </c>
      <c r="B42" s="375">
        <v>5831</v>
      </c>
      <c r="C42" s="376">
        <v>4349</v>
      </c>
      <c r="D42" s="376">
        <f t="shared" si="3"/>
        <v>10180</v>
      </c>
      <c r="E42" s="377">
        <f t="shared" si="15"/>
        <v>0.0047565736969885</v>
      </c>
      <c r="F42" s="378">
        <v>3081</v>
      </c>
      <c r="G42" s="376">
        <v>3160</v>
      </c>
      <c r="H42" s="376">
        <f t="shared" si="0"/>
        <v>6241</v>
      </c>
      <c r="I42" s="379">
        <f t="shared" si="16"/>
        <v>0.6311488543502644</v>
      </c>
      <c r="J42" s="378">
        <v>38052</v>
      </c>
      <c r="K42" s="376">
        <v>30237</v>
      </c>
      <c r="L42" s="376">
        <f t="shared" si="1"/>
        <v>68289</v>
      </c>
      <c r="M42" s="379">
        <f t="shared" si="17"/>
        <v>0.004253872114360508</v>
      </c>
      <c r="N42" s="378">
        <v>24183</v>
      </c>
      <c r="O42" s="376">
        <v>23802</v>
      </c>
      <c r="P42" s="376">
        <f t="shared" si="2"/>
        <v>47985</v>
      </c>
      <c r="Q42" s="380">
        <f t="shared" si="18"/>
        <v>0.4231322288215067</v>
      </c>
    </row>
    <row r="43" spans="1:17" s="100" customFormat="1" ht="18" customHeight="1">
      <c r="A43" s="374" t="s">
        <v>259</v>
      </c>
      <c r="B43" s="375">
        <v>10083</v>
      </c>
      <c r="C43" s="376">
        <v>0</v>
      </c>
      <c r="D43" s="376">
        <f t="shared" si="3"/>
        <v>10083</v>
      </c>
      <c r="E43" s="377">
        <f t="shared" si="15"/>
        <v>0.004711250745258845</v>
      </c>
      <c r="F43" s="378">
        <v>10254</v>
      </c>
      <c r="G43" s="376">
        <v>69</v>
      </c>
      <c r="H43" s="376">
        <f t="shared" si="0"/>
        <v>10323</v>
      </c>
      <c r="I43" s="379">
        <f t="shared" si="16"/>
        <v>-0.023249055507119976</v>
      </c>
      <c r="J43" s="378">
        <v>75709</v>
      </c>
      <c r="K43" s="376">
        <v>233</v>
      </c>
      <c r="L43" s="376">
        <f t="shared" si="1"/>
        <v>75942</v>
      </c>
      <c r="M43" s="379">
        <f t="shared" si="17"/>
        <v>0.004730594328643935</v>
      </c>
      <c r="N43" s="378">
        <v>88964</v>
      </c>
      <c r="O43" s="376">
        <v>285</v>
      </c>
      <c r="P43" s="376">
        <f t="shared" si="2"/>
        <v>89249</v>
      </c>
      <c r="Q43" s="380">
        <f t="shared" si="18"/>
        <v>-0.14909970980067</v>
      </c>
    </row>
    <row r="44" spans="1:17" s="100" customFormat="1" ht="18" customHeight="1">
      <c r="A44" s="374" t="s">
        <v>260</v>
      </c>
      <c r="B44" s="375">
        <v>3010</v>
      </c>
      <c r="C44" s="376">
        <v>5538</v>
      </c>
      <c r="D44" s="376">
        <f t="shared" si="3"/>
        <v>8548</v>
      </c>
      <c r="E44" s="377">
        <f t="shared" si="15"/>
        <v>0.003994026715310186</v>
      </c>
      <c r="F44" s="378">
        <v>2490</v>
      </c>
      <c r="G44" s="376">
        <v>3680</v>
      </c>
      <c r="H44" s="376">
        <f t="shared" si="0"/>
        <v>6170</v>
      </c>
      <c r="I44" s="379">
        <f t="shared" si="16"/>
        <v>0.38541329011345216</v>
      </c>
      <c r="J44" s="378">
        <v>21855</v>
      </c>
      <c r="K44" s="376">
        <v>26920</v>
      </c>
      <c r="L44" s="376">
        <f t="shared" si="1"/>
        <v>48775</v>
      </c>
      <c r="M44" s="379">
        <f t="shared" si="17"/>
        <v>0.0030383021039689226</v>
      </c>
      <c r="N44" s="378">
        <v>19760</v>
      </c>
      <c r="O44" s="376">
        <v>23110</v>
      </c>
      <c r="P44" s="376">
        <f t="shared" si="2"/>
        <v>42870</v>
      </c>
      <c r="Q44" s="380">
        <f t="shared" si="18"/>
        <v>0.13774201073011438</v>
      </c>
    </row>
    <row r="45" spans="1:17" s="100" customFormat="1" ht="18" customHeight="1">
      <c r="A45" s="374" t="s">
        <v>261</v>
      </c>
      <c r="B45" s="375">
        <v>8533</v>
      </c>
      <c r="C45" s="376">
        <v>7</v>
      </c>
      <c r="D45" s="376">
        <f t="shared" si="3"/>
        <v>8540</v>
      </c>
      <c r="E45" s="377">
        <f t="shared" si="15"/>
        <v>0.0039902887399098025</v>
      </c>
      <c r="F45" s="378">
        <v>8518</v>
      </c>
      <c r="G45" s="376">
        <v>45</v>
      </c>
      <c r="H45" s="376">
        <f t="shared" si="0"/>
        <v>8563</v>
      </c>
      <c r="I45" s="379">
        <f t="shared" si="16"/>
        <v>-0.002685974541632552</v>
      </c>
      <c r="J45" s="378">
        <v>63324</v>
      </c>
      <c r="K45" s="376">
        <v>145</v>
      </c>
      <c r="L45" s="376">
        <f t="shared" si="1"/>
        <v>63469</v>
      </c>
      <c r="M45" s="379">
        <f t="shared" si="17"/>
        <v>0.003953623705521344</v>
      </c>
      <c r="N45" s="378">
        <v>60636</v>
      </c>
      <c r="O45" s="376">
        <v>64</v>
      </c>
      <c r="P45" s="376">
        <f t="shared" si="2"/>
        <v>60700</v>
      </c>
      <c r="Q45" s="380">
        <f t="shared" si="18"/>
        <v>0.04561779242174624</v>
      </c>
    </row>
    <row r="46" spans="1:17" s="100" customFormat="1" ht="18" customHeight="1">
      <c r="A46" s="374" t="s">
        <v>262</v>
      </c>
      <c r="B46" s="375">
        <v>8060</v>
      </c>
      <c r="C46" s="376">
        <v>34</v>
      </c>
      <c r="D46" s="376">
        <f t="shared" si="3"/>
        <v>8094</v>
      </c>
      <c r="E46" s="377">
        <f t="shared" si="15"/>
        <v>0.0037818966113384008</v>
      </c>
      <c r="F46" s="378">
        <v>6633</v>
      </c>
      <c r="G46" s="376"/>
      <c r="H46" s="376">
        <f t="shared" si="0"/>
        <v>6633</v>
      </c>
      <c r="I46" s="379">
        <f t="shared" si="16"/>
        <v>0.22026232473993668</v>
      </c>
      <c r="J46" s="378">
        <v>56117</v>
      </c>
      <c r="K46" s="376">
        <v>265</v>
      </c>
      <c r="L46" s="376">
        <f t="shared" si="1"/>
        <v>56382</v>
      </c>
      <c r="M46" s="379">
        <f t="shared" si="17"/>
        <v>0.003512158877006167</v>
      </c>
      <c r="N46" s="378">
        <v>53477</v>
      </c>
      <c r="O46" s="376">
        <v>20</v>
      </c>
      <c r="P46" s="376">
        <f t="shared" si="2"/>
        <v>53497</v>
      </c>
      <c r="Q46" s="380">
        <f t="shared" si="18"/>
        <v>0.05392825765930809</v>
      </c>
    </row>
    <row r="47" spans="1:17" s="100" customFormat="1" ht="18" customHeight="1">
      <c r="A47" s="374" t="s">
        <v>263</v>
      </c>
      <c r="B47" s="375">
        <v>7175</v>
      </c>
      <c r="C47" s="376">
        <v>34</v>
      </c>
      <c r="D47" s="376">
        <f t="shared" si="3"/>
        <v>7209</v>
      </c>
      <c r="E47" s="377">
        <f t="shared" si="15"/>
        <v>0.003368383082670933</v>
      </c>
      <c r="F47" s="378">
        <v>8792</v>
      </c>
      <c r="G47" s="376">
        <v>22</v>
      </c>
      <c r="H47" s="376">
        <f t="shared" si="0"/>
        <v>8814</v>
      </c>
      <c r="I47" s="379">
        <f t="shared" si="16"/>
        <v>-0.18209666439754935</v>
      </c>
      <c r="J47" s="378">
        <v>55874</v>
      </c>
      <c r="K47" s="376">
        <v>129</v>
      </c>
      <c r="L47" s="376">
        <f t="shared" si="1"/>
        <v>56003</v>
      </c>
      <c r="M47" s="379">
        <f t="shared" si="17"/>
        <v>0.00348855013282566</v>
      </c>
      <c r="N47" s="378">
        <v>58768</v>
      </c>
      <c r="O47" s="376">
        <v>119</v>
      </c>
      <c r="P47" s="376">
        <f t="shared" si="2"/>
        <v>58887</v>
      </c>
      <c r="Q47" s="380">
        <f t="shared" si="18"/>
        <v>-0.048975155806884385</v>
      </c>
    </row>
    <row r="48" spans="1:17" s="100" customFormat="1" ht="18" customHeight="1">
      <c r="A48" s="374" t="s">
        <v>264</v>
      </c>
      <c r="B48" s="375">
        <v>6919</v>
      </c>
      <c r="C48" s="376">
        <v>15</v>
      </c>
      <c r="D48" s="376">
        <f t="shared" si="3"/>
        <v>6934</v>
      </c>
      <c r="E48" s="377">
        <f t="shared" si="15"/>
        <v>0.0032398901782827367</v>
      </c>
      <c r="F48" s="378">
        <v>9054</v>
      </c>
      <c r="G48" s="376"/>
      <c r="H48" s="376">
        <f t="shared" si="0"/>
        <v>9054</v>
      </c>
      <c r="I48" s="379">
        <f t="shared" si="16"/>
        <v>-0.2341506516456815</v>
      </c>
      <c r="J48" s="378">
        <v>60014</v>
      </c>
      <c r="K48" s="376">
        <v>97</v>
      </c>
      <c r="L48" s="376">
        <f t="shared" si="1"/>
        <v>60111</v>
      </c>
      <c r="M48" s="379">
        <f t="shared" si="17"/>
        <v>0.003744446494549993</v>
      </c>
      <c r="N48" s="378">
        <v>72628</v>
      </c>
      <c r="O48" s="376">
        <v>83</v>
      </c>
      <c r="P48" s="376">
        <f t="shared" si="2"/>
        <v>72711</v>
      </c>
      <c r="Q48" s="380">
        <f t="shared" si="18"/>
        <v>-0.17328877336303994</v>
      </c>
    </row>
    <row r="49" spans="1:17" s="100" customFormat="1" ht="18" customHeight="1">
      <c r="A49" s="374" t="s">
        <v>265</v>
      </c>
      <c r="B49" s="375">
        <v>5956</v>
      </c>
      <c r="C49" s="376">
        <v>504</v>
      </c>
      <c r="D49" s="376">
        <f t="shared" si="3"/>
        <v>6460</v>
      </c>
      <c r="E49" s="377">
        <f t="shared" si="15"/>
        <v>0.0030184151358099913</v>
      </c>
      <c r="F49" s="378">
        <v>5366</v>
      </c>
      <c r="G49" s="376">
        <v>358</v>
      </c>
      <c r="H49" s="376">
        <f t="shared" si="0"/>
        <v>5724</v>
      </c>
      <c r="I49" s="379">
        <f t="shared" si="16"/>
        <v>0.12858141160027947</v>
      </c>
      <c r="J49" s="378">
        <v>46132</v>
      </c>
      <c r="K49" s="376">
        <v>2620</v>
      </c>
      <c r="L49" s="376">
        <f t="shared" si="1"/>
        <v>48752</v>
      </c>
      <c r="M49" s="379">
        <f t="shared" si="17"/>
        <v>0.0030368693833458314</v>
      </c>
      <c r="N49" s="378">
        <v>47592</v>
      </c>
      <c r="O49" s="376">
        <v>2272</v>
      </c>
      <c r="P49" s="376">
        <f t="shared" si="2"/>
        <v>49864</v>
      </c>
      <c r="Q49" s="380">
        <f t="shared" si="18"/>
        <v>-0.02230065778918655</v>
      </c>
    </row>
    <row r="50" spans="1:17" s="100" customFormat="1" ht="18" customHeight="1">
      <c r="A50" s="374" t="s">
        <v>266</v>
      </c>
      <c r="B50" s="375">
        <v>6207</v>
      </c>
      <c r="C50" s="376">
        <v>0</v>
      </c>
      <c r="D50" s="376">
        <f t="shared" si="3"/>
        <v>6207</v>
      </c>
      <c r="E50" s="377">
        <f t="shared" si="15"/>
        <v>0.0029002016637728507</v>
      </c>
      <c r="F50" s="378">
        <v>6375</v>
      </c>
      <c r="G50" s="376">
        <v>21</v>
      </c>
      <c r="H50" s="376">
        <f t="shared" si="0"/>
        <v>6396</v>
      </c>
      <c r="I50" s="379">
        <f t="shared" si="16"/>
        <v>-0.02954971857410882</v>
      </c>
      <c r="J50" s="378">
        <v>45762</v>
      </c>
      <c r="K50" s="376">
        <v>308</v>
      </c>
      <c r="L50" s="376">
        <f t="shared" si="1"/>
        <v>46070</v>
      </c>
      <c r="M50" s="379">
        <f t="shared" si="17"/>
        <v>0.002869801700253168</v>
      </c>
      <c r="N50" s="378">
        <v>43559</v>
      </c>
      <c r="O50" s="376">
        <v>131</v>
      </c>
      <c r="P50" s="376">
        <f t="shared" si="2"/>
        <v>43690</v>
      </c>
      <c r="Q50" s="380">
        <f t="shared" si="18"/>
        <v>0.054474708171206254</v>
      </c>
    </row>
    <row r="51" spans="1:17" s="100" customFormat="1" ht="18" customHeight="1">
      <c r="A51" s="374" t="s">
        <v>267</v>
      </c>
      <c r="B51" s="375">
        <v>6132</v>
      </c>
      <c r="C51" s="376">
        <v>42</v>
      </c>
      <c r="D51" s="376">
        <f t="shared" si="3"/>
        <v>6174</v>
      </c>
      <c r="E51" s="377">
        <f t="shared" si="15"/>
        <v>0.0028847825152462673</v>
      </c>
      <c r="F51" s="378">
        <v>6420</v>
      </c>
      <c r="G51" s="376">
        <v>205</v>
      </c>
      <c r="H51" s="376">
        <f t="shared" si="0"/>
        <v>6625</v>
      </c>
      <c r="I51" s="379">
        <f t="shared" si="16"/>
        <v>-0.06807547169811323</v>
      </c>
      <c r="J51" s="378">
        <v>47886</v>
      </c>
      <c r="K51" s="376">
        <v>191</v>
      </c>
      <c r="L51" s="376">
        <f t="shared" si="1"/>
        <v>48077</v>
      </c>
      <c r="M51" s="379">
        <f t="shared" si="17"/>
        <v>0.0029948221476681475</v>
      </c>
      <c r="N51" s="378">
        <v>50298</v>
      </c>
      <c r="O51" s="376">
        <v>1554</v>
      </c>
      <c r="P51" s="376">
        <f t="shared" si="2"/>
        <v>51852</v>
      </c>
      <c r="Q51" s="380">
        <f t="shared" si="18"/>
        <v>-0.07280336341896165</v>
      </c>
    </row>
    <row r="52" spans="1:17" s="100" customFormat="1" ht="18" customHeight="1">
      <c r="A52" s="374" t="s">
        <v>268</v>
      </c>
      <c r="B52" s="375">
        <v>4679</v>
      </c>
      <c r="C52" s="376">
        <v>22</v>
      </c>
      <c r="D52" s="376">
        <f t="shared" si="3"/>
        <v>4701</v>
      </c>
      <c r="E52" s="377">
        <f t="shared" si="15"/>
        <v>0.0021965277946505834</v>
      </c>
      <c r="F52" s="378">
        <v>8571</v>
      </c>
      <c r="G52" s="376">
        <v>12</v>
      </c>
      <c r="H52" s="376">
        <f t="shared" si="0"/>
        <v>8583</v>
      </c>
      <c r="I52" s="379">
        <f t="shared" si="16"/>
        <v>-0.45228940929744843</v>
      </c>
      <c r="J52" s="378">
        <v>43888</v>
      </c>
      <c r="K52" s="376">
        <v>74</v>
      </c>
      <c r="L52" s="376">
        <f t="shared" si="1"/>
        <v>43962</v>
      </c>
      <c r="M52" s="379">
        <f t="shared" si="17"/>
        <v>0.002738489740536787</v>
      </c>
      <c r="N52" s="378">
        <v>55401</v>
      </c>
      <c r="O52" s="376">
        <v>41</v>
      </c>
      <c r="P52" s="376">
        <f t="shared" si="2"/>
        <v>55442</v>
      </c>
      <c r="Q52" s="380">
        <f t="shared" si="18"/>
        <v>-0.2070632372569532</v>
      </c>
    </row>
    <row r="53" spans="1:17" s="100" customFormat="1" ht="18" customHeight="1">
      <c r="A53" s="374" t="s">
        <v>269</v>
      </c>
      <c r="B53" s="375">
        <v>4567</v>
      </c>
      <c r="C53" s="376">
        <v>43</v>
      </c>
      <c r="D53" s="376">
        <f t="shared" si="3"/>
        <v>4610</v>
      </c>
      <c r="E53" s="377">
        <f t="shared" si="15"/>
        <v>0.0021540083244712166</v>
      </c>
      <c r="F53" s="378">
        <v>5724</v>
      </c>
      <c r="G53" s="376">
        <v>10</v>
      </c>
      <c r="H53" s="376">
        <f t="shared" si="0"/>
        <v>5734</v>
      </c>
      <c r="I53" s="379">
        <f t="shared" si="16"/>
        <v>-0.19602371817230557</v>
      </c>
      <c r="J53" s="378">
        <v>36245</v>
      </c>
      <c r="K53" s="376">
        <v>684</v>
      </c>
      <c r="L53" s="376">
        <f t="shared" si="1"/>
        <v>36929</v>
      </c>
      <c r="M53" s="379">
        <f t="shared" si="17"/>
        <v>0.0023003886908758244</v>
      </c>
      <c r="N53" s="378">
        <v>44852</v>
      </c>
      <c r="O53" s="376">
        <v>71</v>
      </c>
      <c r="P53" s="376">
        <f t="shared" si="2"/>
        <v>44923</v>
      </c>
      <c r="Q53" s="380">
        <f t="shared" si="18"/>
        <v>-0.1779489348440665</v>
      </c>
    </row>
    <row r="54" spans="1:17" s="100" customFormat="1" ht="18" customHeight="1">
      <c r="A54" s="374" t="s">
        <v>270</v>
      </c>
      <c r="B54" s="375">
        <v>3746</v>
      </c>
      <c r="C54" s="376">
        <v>263</v>
      </c>
      <c r="D54" s="376">
        <f t="shared" si="3"/>
        <v>4009</v>
      </c>
      <c r="E54" s="377">
        <f t="shared" si="15"/>
        <v>0.0018731929225173768</v>
      </c>
      <c r="F54" s="378">
        <v>3855</v>
      </c>
      <c r="G54" s="376">
        <v>161</v>
      </c>
      <c r="H54" s="376">
        <f t="shared" si="0"/>
        <v>4016</v>
      </c>
      <c r="I54" s="379">
        <f t="shared" si="16"/>
        <v>-0.001743027888446269</v>
      </c>
      <c r="J54" s="378">
        <v>26367</v>
      </c>
      <c r="K54" s="376">
        <v>1520</v>
      </c>
      <c r="L54" s="376">
        <f t="shared" si="1"/>
        <v>27887</v>
      </c>
      <c r="M54" s="379">
        <f t="shared" si="17"/>
        <v>0.001737142609397875</v>
      </c>
      <c r="N54" s="378">
        <v>30603</v>
      </c>
      <c r="O54" s="376">
        <v>722</v>
      </c>
      <c r="P54" s="376">
        <f t="shared" si="2"/>
        <v>31325</v>
      </c>
      <c r="Q54" s="380">
        <f t="shared" si="18"/>
        <v>-0.10975259377494018</v>
      </c>
    </row>
    <row r="55" spans="1:17" s="100" customFormat="1" ht="18" customHeight="1">
      <c r="A55" s="374" t="s">
        <v>271</v>
      </c>
      <c r="B55" s="375">
        <v>3764</v>
      </c>
      <c r="C55" s="376">
        <v>15</v>
      </c>
      <c r="D55" s="376">
        <f t="shared" si="3"/>
        <v>3779</v>
      </c>
      <c r="E55" s="377">
        <f t="shared" si="15"/>
        <v>0.00176572612975634</v>
      </c>
      <c r="F55" s="378">
        <v>3765</v>
      </c>
      <c r="G55" s="376">
        <v>28</v>
      </c>
      <c r="H55" s="376">
        <f t="shared" si="0"/>
        <v>3793</v>
      </c>
      <c r="I55" s="379">
        <f t="shared" si="16"/>
        <v>-0.003691009754811514</v>
      </c>
      <c r="J55" s="378">
        <v>27839</v>
      </c>
      <c r="K55" s="376">
        <v>142</v>
      </c>
      <c r="L55" s="376">
        <f t="shared" si="1"/>
        <v>27981</v>
      </c>
      <c r="M55" s="379">
        <f t="shared" si="17"/>
        <v>0.0017429980762922485</v>
      </c>
      <c r="N55" s="378">
        <v>29404</v>
      </c>
      <c r="O55" s="376">
        <v>129</v>
      </c>
      <c r="P55" s="376">
        <f t="shared" si="2"/>
        <v>29533</v>
      </c>
      <c r="Q55" s="380">
        <f t="shared" si="18"/>
        <v>-0.05255138319845598</v>
      </c>
    </row>
    <row r="56" spans="1:17" s="100" customFormat="1" ht="18" customHeight="1">
      <c r="A56" s="374" t="s">
        <v>272</v>
      </c>
      <c r="B56" s="375">
        <v>1887</v>
      </c>
      <c r="C56" s="376">
        <v>1888</v>
      </c>
      <c r="D56" s="376">
        <f t="shared" si="3"/>
        <v>3775</v>
      </c>
      <c r="E56" s="377">
        <f t="shared" si="15"/>
        <v>0.001763857142056148</v>
      </c>
      <c r="F56" s="378">
        <v>1741</v>
      </c>
      <c r="G56" s="376">
        <v>1404</v>
      </c>
      <c r="H56" s="376">
        <f t="shared" si="0"/>
        <v>3145</v>
      </c>
      <c r="I56" s="379">
        <f t="shared" si="16"/>
        <v>0.20031796502384736</v>
      </c>
      <c r="J56" s="378">
        <v>13679</v>
      </c>
      <c r="K56" s="376">
        <v>11130</v>
      </c>
      <c r="L56" s="376">
        <f t="shared" si="1"/>
        <v>24809</v>
      </c>
      <c r="M56" s="379">
        <f t="shared" si="17"/>
        <v>0.0015454072147076372</v>
      </c>
      <c r="N56" s="378">
        <v>13421</v>
      </c>
      <c r="O56" s="376">
        <v>11503</v>
      </c>
      <c r="P56" s="376">
        <f t="shared" si="2"/>
        <v>24924</v>
      </c>
      <c r="Q56" s="380">
        <f t="shared" si="18"/>
        <v>-0.004614026640988644</v>
      </c>
    </row>
    <row r="57" spans="1:17" s="100" customFormat="1" ht="18" customHeight="1">
      <c r="A57" s="374" t="s">
        <v>273</v>
      </c>
      <c r="B57" s="375">
        <v>3596</v>
      </c>
      <c r="C57" s="376">
        <v>0</v>
      </c>
      <c r="D57" s="376">
        <f t="shared" si="3"/>
        <v>3596</v>
      </c>
      <c r="E57" s="377">
        <f t="shared" si="15"/>
        <v>0.0016802199424725585</v>
      </c>
      <c r="F57" s="378">
        <v>3004</v>
      </c>
      <c r="G57" s="376">
        <v>30</v>
      </c>
      <c r="H57" s="376">
        <f t="shared" si="0"/>
        <v>3034</v>
      </c>
      <c r="I57" s="379">
        <f t="shared" si="16"/>
        <v>0.18523401450230725</v>
      </c>
      <c r="J57" s="378">
        <v>25968</v>
      </c>
      <c r="K57" s="376"/>
      <c r="L57" s="376">
        <f t="shared" si="1"/>
        <v>25968</v>
      </c>
      <c r="M57" s="379">
        <f t="shared" si="17"/>
        <v>0.0016176038756712452</v>
      </c>
      <c r="N57" s="378">
        <v>20572</v>
      </c>
      <c r="O57" s="376">
        <v>52</v>
      </c>
      <c r="P57" s="376">
        <f t="shared" si="2"/>
        <v>20624</v>
      </c>
      <c r="Q57" s="380">
        <f t="shared" si="18"/>
        <v>0.25911559348332047</v>
      </c>
    </row>
    <row r="58" spans="1:17" s="100" customFormat="1" ht="18" customHeight="1">
      <c r="A58" s="374" t="s">
        <v>274</v>
      </c>
      <c r="B58" s="375">
        <v>2842</v>
      </c>
      <c r="C58" s="376">
        <v>59</v>
      </c>
      <c r="D58" s="376">
        <f t="shared" si="3"/>
        <v>2901</v>
      </c>
      <c r="E58" s="377">
        <f t="shared" si="15"/>
        <v>0.0013554833295642082</v>
      </c>
      <c r="F58" s="378">
        <v>3762</v>
      </c>
      <c r="G58" s="376">
        <v>28</v>
      </c>
      <c r="H58" s="376">
        <f t="shared" si="0"/>
        <v>3790</v>
      </c>
      <c r="I58" s="379">
        <f t="shared" si="16"/>
        <v>-0.23456464379947228</v>
      </c>
      <c r="J58" s="378">
        <v>20655</v>
      </c>
      <c r="K58" s="376">
        <v>249</v>
      </c>
      <c r="L58" s="376">
        <f t="shared" si="1"/>
        <v>20904</v>
      </c>
      <c r="M58" s="379">
        <f t="shared" si="17"/>
        <v>0.0013021561697871115</v>
      </c>
      <c r="N58" s="378">
        <v>24831</v>
      </c>
      <c r="O58" s="376">
        <v>783</v>
      </c>
      <c r="P58" s="376">
        <f t="shared" si="2"/>
        <v>25614</v>
      </c>
      <c r="Q58" s="380">
        <f t="shared" si="18"/>
        <v>-0.1838838135394706</v>
      </c>
    </row>
    <row r="59" spans="1:17" s="100" customFormat="1" ht="18" customHeight="1" thickBot="1">
      <c r="A59" s="381" t="s">
        <v>275</v>
      </c>
      <c r="B59" s="382">
        <v>198391</v>
      </c>
      <c r="C59" s="383">
        <v>41564</v>
      </c>
      <c r="D59" s="383">
        <f t="shared" si="3"/>
        <v>239955</v>
      </c>
      <c r="E59" s="384">
        <f t="shared" si="15"/>
        <v>0.11211823589988955</v>
      </c>
      <c r="F59" s="385">
        <v>183669</v>
      </c>
      <c r="G59" s="383">
        <v>33935</v>
      </c>
      <c r="H59" s="383">
        <f t="shared" si="0"/>
        <v>217604</v>
      </c>
      <c r="I59" s="386">
        <f t="shared" si="16"/>
        <v>0.1027141045201374</v>
      </c>
      <c r="J59" s="385">
        <v>1442288</v>
      </c>
      <c r="K59" s="383">
        <v>255034</v>
      </c>
      <c r="L59" s="383">
        <f t="shared" si="1"/>
        <v>1697322</v>
      </c>
      <c r="M59" s="386">
        <f t="shared" si="17"/>
        <v>0.10572992319247032</v>
      </c>
      <c r="N59" s="385">
        <v>1394467</v>
      </c>
      <c r="O59" s="383">
        <v>218577</v>
      </c>
      <c r="P59" s="383">
        <f t="shared" si="2"/>
        <v>1613044</v>
      </c>
      <c r="Q59" s="387">
        <f t="shared" si="18"/>
        <v>0.052247799812032314</v>
      </c>
    </row>
    <row r="60" ht="15" thickTop="1">
      <c r="A60" s="78"/>
    </row>
    <row r="61" ht="14.25" customHeight="1">
      <c r="A61" s="63"/>
    </row>
  </sheetData>
  <sheetProtection/>
  <mergeCells count="14">
    <mergeCell ref="B6:D6"/>
    <mergeCell ref="E6:E7"/>
    <mergeCell ref="F6:H6"/>
    <mergeCell ref="I6:I7"/>
    <mergeCell ref="J6:L6"/>
    <mergeCell ref="M6:M7"/>
    <mergeCell ref="A5:A7"/>
    <mergeCell ref="A4:Q4"/>
    <mergeCell ref="N1:Q1"/>
    <mergeCell ref="B5:I5"/>
    <mergeCell ref="J5:Q5"/>
    <mergeCell ref="A3:Q3"/>
    <mergeCell ref="N6:P6"/>
    <mergeCell ref="Q6:Q7"/>
  </mergeCells>
  <conditionalFormatting sqref="Q60:Q65536 I60:I65536 I3 Q3">
    <cfRule type="cellIs" priority="2" dxfId="95" operator="lessThan" stopIfTrue="1">
      <formula>0</formula>
    </cfRule>
  </conditionalFormatting>
  <conditionalFormatting sqref="Q8:Q59 I8:I59">
    <cfRule type="cellIs" priority="3" dxfId="95" operator="lessThan" stopIfTrue="1">
      <formula>0</formula>
    </cfRule>
    <cfRule type="cellIs" priority="4" dxfId="97" operator="greaterThanOrEqual" stopIfTrue="1">
      <formula>0</formula>
    </cfRule>
  </conditionalFormatting>
  <conditionalFormatting sqref="I5 Q5">
    <cfRule type="cellIs" priority="1" dxfId="95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de Origen-Destino - Agosto 2017</dc:title>
  <dc:subject/>
  <dc:creator>Juan Carlos Torres Camargo</dc:creator>
  <cp:keywords/>
  <dc:description/>
  <cp:lastModifiedBy>Juan Carlos Torres Camargo</cp:lastModifiedBy>
  <cp:lastPrinted>2012-04-16T14:34:54Z</cp:lastPrinted>
  <dcterms:created xsi:type="dcterms:W3CDTF">2011-06-09T20:44:59Z</dcterms:created>
  <dcterms:modified xsi:type="dcterms:W3CDTF">2017-10-02T19:23:52Z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AEVVZYF6TF2M-639-48</vt:lpwstr>
  </property>
  <property fmtid="{D5CDD505-2E9C-101B-9397-08002B2CF9AE}" pid="3" name="_dlc_DocIdItemGuid">
    <vt:lpwstr>07663844-60e1-41f6-9f37-1b4420eba7ae</vt:lpwstr>
  </property>
  <property fmtid="{D5CDD505-2E9C-101B-9397-08002B2CF9AE}" pid="4" name="_dlc_DocIdUrl">
    <vt:lpwstr>http://www.aerocivil.gov.co/AAeronautica/Estadisticas/TAereo/EOperacionales/_layouts/DocIdRedir.aspx?ID=AEVVZYF6TF2M-639-48, AEVVZYF6TF2M-639-48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Dependencia">
    <vt:lpwstr>Transporte aéreo</vt:lpwstr>
  </property>
  <property fmtid="{D5CDD505-2E9C-101B-9397-08002B2CF9AE}" pid="8" name="Vigencia">
    <vt:lpwstr>2017</vt:lpwstr>
  </property>
  <property fmtid="{D5CDD505-2E9C-101B-9397-08002B2CF9AE}" pid="9" name="Tema">
    <vt:lpwstr>Origen - Destino</vt:lpwstr>
  </property>
  <property fmtid="{D5CDD505-2E9C-101B-9397-08002B2CF9AE}" pid="10" name="Formato">
    <vt:lpwstr>/Style%20Library/Images/xls.svg</vt:lpwstr>
  </property>
  <property fmtid="{D5CDD505-2E9C-101B-9397-08002B2CF9AE}" pid="11" name="Orden">
    <vt:lpwstr>172.000000000000</vt:lpwstr>
  </property>
</Properties>
</file>